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60" documentId="13_ncr:1_{F6CB121F-512D-4AA6-A0C1-0FB36C537598}" xr6:coauthVersionLast="47" xr6:coauthVersionMax="47" xr10:uidLastSave="{1FBAE0D1-7B6B-49AE-B00C-EC71BA782408}"/>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5" l="1"/>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<sst xmlns="http://schemas.openxmlformats.org/spreadsheetml/2006/main" count="179033" uniqueCount="39109">
  <si>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</si>
  <si>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</si>
  <si>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</si>
  <si>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</si>
  <si>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</si>
  <si>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</si>
  <si>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</si>
  <si>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</si>
  <si>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</si>
  <si>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</si>
  <si>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</si>
  <si>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</si>
  <si>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</si>
  <si>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</si>
  <si>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</si>
  <si>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</si>
  <si>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</si>
  <si>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</si>
  <si>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</si>
  <si>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</si>
  <si>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</si>
  <si>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</si>
  <si>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</si>
  <si>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</si>
  <si>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</si>
  <si>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</si>
  <si>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</si>
  <si>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</si>
  <si>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</si>
  <si>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</si>
  <si>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</si>
  <si>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</si>
  <si>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</si>
  <si>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</si>
  <si>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</si>
  <si>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</si>
  <si>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</si>
  <si>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</si>
  <si>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</si>
  <si>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</si>
  <si>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</si>
  <si>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</si>
  <si>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</si>
  <si>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</si>
  <si>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</si>
  <si>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</si>
  <si>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</si>
  <si>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</si>
  <si>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</si>
  <si>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</si>
  <si>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</si>
  <si>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</si>
  <si>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</si>
  <si>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</si>
  <si>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</si>
  <si>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</si>
  <si>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</si>
  <si>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</si>
  <si>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</si>
  <si>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</si>
  <si>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</si>
  <si>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</si>
  <si>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</si>
  <si>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</si>
  <si>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</si>
  <si>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</si>
  <si>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</si>
  <si>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</si>
  <si>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</si>
  <si>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</si>
  <si>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</si>
  <si>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</si>
  <si>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</si>
  <si>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</si>
  <si>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</si>
  <si>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</si>
  <si>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</si>
  <si>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</si>
  <si>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</si>
  <si>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</si>
  <si>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</si>
  <si>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</si>
  <si>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</si>
  <si>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</si>
  <si>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</si>
  <si>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</si>
  <si>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</si>
  <si>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</si>
  <si>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</si>
  <si>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</si>
  <si>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</si>
  <si>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</si>
  <si>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</si>
  <si>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</si>
  <si>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</si>
  <si>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</si>
  <si>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</si>
  <si>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</si>
  <si>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</si>
  <si>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</si>
  <si>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</si>
  <si>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</si>
  <si>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</si>
  <si>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</si>
  <si>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</si>
  <si>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</si>
  <si>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</si>
  <si>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</si>
  <si>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</si>
  <si>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</si>
  <si>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</si>
  <si>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</si>
  <si>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</si>
  <si>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</si>
  <si>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</si>
  <si>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</si>
  <si>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</si>
  <si>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</si>
  <si>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</si>
  <si>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</si>
  <si>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</si>
  <si>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</si>
  <si>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</si>
  <si>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</si>
  <si>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</si>
  <si>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</si>
  <si>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</si>
  <si>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</si>
  <si>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</si>
  <si>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</si>
  <si>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</si>
  <si>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</si>
  <si>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</si>
  <si>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</si>
  <si>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</si>
  <si>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</si>
  <si>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</si>
  <si>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</si>
  <si>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</si>
  <si>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</si>
  <si>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</si>
  <si>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</si>
  <si>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</si>
  <si>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</si>
  <si>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</si>
  <si>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</si>
  <si>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</si>
  <si>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</si>
  <si>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</si>
  <si>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</si>
  <si>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</si>
  <si>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</si>
  <si>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</si>
  <si>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</si>
  <si>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</si>
  <si>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</si>
  <si>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</si>
  <si>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</si>
  <si>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</si>
  <si>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</si>
  <si>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</si>
  <si>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</si>
  <si>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</si>
  <si>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</si>
  <si>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</si>
  <si>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</si>
  <si>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</si>
  <si>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</si>
  <si>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</si>
  <si>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</si>
  <si>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</si>
  <si>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</si>
  <si>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</si>
  <si>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</si>
  <si>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</si>
  <si>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</si>
  <si>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</si>
  <si>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</si>
  <si>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</si>
  <si>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</si>
  <si>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</si>
  <si>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</si>
  <si>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</si>
  <si>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</si>
  <si>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</si>
  <si>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</si>
  <si>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</si>
  <si>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</si>
  <si>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</si>
  <si>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</si>
  <si>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</si>
  <si>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</si>
  <si>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</si>
  <si>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</si>
  <si>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</si>
  <si>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</si>
  <si>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</si>
  <si>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</si>
  <si>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</si>
  <si>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</si>
  <si>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</si>
  <si>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</si>
  <si>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</si>
  <si>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</si>
  <si>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</si>
  <si>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</si>
  <si>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</si>
  <si>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</si>
  <si>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</si>
  <si>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</si>
  <si>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</si>
  <si>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</si>
  <si>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</si>
  <si>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</si>
  <si>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</si>
  <si>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</si>
  <si>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</si>
  <si>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</si>
  <si>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</si>
  <si>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</si>
  <si>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</si>
  <si>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</si>
  <si>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</si>
  <si>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</si>
  <si>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</si>
  <si>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</si>
  <si>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</si>
  <si>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</si>
  <si>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</si>
  <si>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</si>
  <si>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</si>
  <si>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</si>
  <si>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</si>
  <si>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</si>
  <si>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</si>
  <si>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</si>
  <si>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</si>
  <si>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</si>
  <si>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</si>
  <si>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</si>
  <si>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</si>
  <si>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</si>
  <si>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</si>
  <si>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</si>
  <si>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</si>
  <si>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</si>
  <si>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</si>
  <si>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</si>
  <si>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</si>
  <si>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</si>
  <si>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</si>
  <si>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</si>
  <si>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</si>
  <si>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</si>
  <si>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</si>
  <si>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</si>
  <si>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</si>
  <si>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</si>
  <si>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</si>
  <si>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</si>
  <si>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</si>
  <si>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</si>
  <si>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</si>
  <si>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</si>
  <si>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</si>
  <si>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</si>
  <si>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</si>
  <si>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</si>
  <si>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</si>
  <si>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</si>
  <si>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</si>
  <si>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</si>
  <si>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</si>
  <si>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</si>
  <si>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</si>
  <si>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</si>
  <si>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</si>
  <si>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</si>
  <si>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</si>
  <si>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</si>
  <si>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</si>
  <si>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</si>
  <si>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</si>
  <si>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</si>
  <si>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</si>
  <si>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</si>
  <si>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</si>
  <si>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</si>
  <si>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</si>
  <si>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</si>
  <si>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</si>
  <si>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</si>
  <si>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</si>
  <si>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</si>
  <si>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</si>
  <si>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</si>
  <si>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</si>
  <si>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</si>
  <si>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</si>
  <si>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</si>
  <si>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</si>
  <si>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</si>
  <si>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</si>
  <si>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</si>
  <si>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</si>
  <si>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</si>
  <si>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</si>
  <si>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</si>
  <si>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</si>
  <si>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</si>
  <si>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</si>
  <si>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</si>
  <si>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</si>
  <si>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</si>
  <si>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</si>
  <si>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</si>
  <si>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</si>
  <si>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</si>
  <si>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</si>
  <si>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</si>
  <si>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</si>
  <si>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</si>
  <si>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</si>
  <si>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</si>
  <si>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</si>
  <si>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</si>
  <si>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</si>
  <si>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</si>
  <si>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</si>
  <si>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</si>
  <si>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</si>
  <si>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</si>
  <si>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</si>
  <si>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</si>
  <si>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</si>
  <si>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</si>
  <si>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</si>
  <si>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</si>
  <si>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</si>
  <si>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</si>
  <si>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</si>
  <si>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</si>
  <si>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</si>
  <si>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</si>
  <si>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</si>
  <si>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</si>
  <si>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</si>
  <si>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</si>
  <si>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</si>
  <si>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</si>
  <si>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</si>
  <si>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</si>
  <si>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</si>
  <si>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</si>
  <si>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</si>
  <si>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</si>
  <si>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</si>
  <si>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</si>
  <si>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</si>
  <si>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</si>
  <si>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</si>
  <si>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</si>
  <si>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</si>
  <si>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</si>
  <si>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</si>
  <si>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</si>
  <si>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</si>
  <si>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</si>
  <si>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</si>
  <si>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</si>
  <si>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</si>
  <si>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</si>
  <si>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</si>
  <si>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</si>
  <si>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</si>
  <si>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</si>
  <si>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</si>
  <si>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</si>
  <si>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</si>
  <si>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</si>
  <si>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</si>
  <si>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</si>
  <si>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</si>
  <si>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</si>
  <si>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</si>
  <si>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</si>
  <si>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</si>
  <si>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</si>
  <si>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</si>
  <si>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</si>
  <si>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</si>
  <si>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</si>
  <si>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</si>
  <si>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</si>
  <si>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</si>
  <si>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</si>
  <si>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</si>
  <si>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</si>
  <si>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</si>
  <si>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</si>
  <si>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</si>
  <si>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</si>
  <si>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</si>
  <si>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</si>
  <si>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</si>
  <si>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</si>
  <si>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</si>
  <si>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</si>
  <si>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</si>
  <si>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</si>
  <si>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</si>
  <si>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</si>
  <si>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</si>
  <si>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</si>
  <si>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</si>
  <si>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</si>
  <si>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</si>
  <si>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</si>
  <si>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</si>
  <si>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</si>
  <si>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</si>
  <si>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</si>
  <si>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</si>
  <si>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</si>
  <si>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</si>
  <si>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</si>
  <si>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</si>
  <si>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</si>
  <si>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</si>
  <si>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</si>
  <si>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</si>
  <si>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</si>
  <si>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</si>
  <si>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</si>
  <si>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</si>
  <si>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</si>
  <si>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</si>
  <si>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</si>
  <si>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</si>
  <si>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</si>
  <si>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</si>
  <si>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</si>
  <si>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</si>
  <si>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</si>
  <si>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</si>
  <si>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</si>
  <si>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</si>
  <si>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</si>
  <si>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</si>
  <si>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</si>
  <si>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</si>
  <si>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</si>
  <si>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</si>
  <si>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</si>
  <si>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</si>
  <si>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</si>
  <si>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</si>
  <si>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</si>
  <si>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</si>
  <si>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</si>
  <si>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</si>
  <si>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</si>
  <si>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</si>
  <si>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</si>
  <si>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</si>
  <si>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</si>
  <si>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</si>
  <si>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</si>
  <si>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</si>
  <si>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</si>
  <si>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</si>
  <si>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</si>
  <si>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</si>
  <si>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</si>
  <si>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</si>
  <si>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</si>
  <si>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</si>
  <si>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</si>
  <si>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</si>
  <si>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</si>
  <si>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</si>
  <si>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</si>
  <si>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</si>
  <si>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</si>
  <si>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</si>
  <si>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</si>
  <si>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</si>
  <si>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</si>
  <si>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</si>
  <si>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</si>
  <si>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</si>
  <si>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</si>
  <si>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</si>
  <si>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</si>
  <si>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</si>
  <si>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</si>
  <si>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</si>
  <si>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</si>
  <si>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</si>
  <si>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</si>
  <si>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</si>
  <si>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</si>
  <si>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</si>
  <si>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</si>
  <si>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</si>
  <si>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</si>
  <si>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</si>
  <si>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</si>
  <si>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</si>
  <si>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</si>
  <si>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</si>
  <si>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</si>
  <si>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</si>
  <si>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</si>
  <si>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</si>
  <si>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</si>
  <si>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</si>
  <si>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</si>
  <si>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</si>
  <si>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</si>
  <si>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</si>
  <si>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</si>
  <si>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</si>
  <si>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</si>
  <si>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</si>
  <si>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</si>
  <si>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</si>
  <si>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</si>
  <si>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</si>
  <si>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</si>
  <si>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</si>
  <si>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</si>
  <si>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</si>
  <si>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</si>
  <si>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</si>
  <si>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</si>
  <si>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</si>
  <si>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</si>
  <si>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</si>
  <si>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</si>
  <si>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</si>
  <si>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</si>
  <si>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</si>
  <si>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</si>
  <si>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</si>
  <si>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</si>
  <si>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</si>
  <si>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</si>
  <si>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</si>
  <si>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</si>
  <si>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</si>
  <si>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</si>
  <si>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</si>
  <si>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</si>
  <si>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</si>
  <si>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</si>
  <si>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</si>
  <si>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</si>
  <si>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</si>
  <si>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</si>
  <si>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</si>
  <si>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</si>
  <si>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</si>
  <si>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</si>
  <si>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</si>
  <si>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</si>
  <si>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</si>
  <si>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</si>
  <si>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</si>
  <si>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</si>
  <si>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</si>
  <si>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</si>
  <si>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</si>
  <si>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</si>
  <si>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</si>
  <si>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</si>
  <si>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</si>
  <si>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</si>
  <si>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</si>
  <si>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</si>
  <si>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</si>
  <si>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</si>
  <si>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</si>
  <si>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</si>
  <si>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</si>
  <si>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</si>
  <si>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</si>
  <si>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</si>
  <si>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</si>
  <si>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</si>
  <si>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</si>
  <si>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</si>
  <si>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</si>
  <si>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</si>
  <si>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</si>
  <si>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</si>
  <si>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</si>
  <si>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</si>
  <si>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</si>
  <si>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</si>
  <si>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</si>
  <si>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</si>
  <si>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</si>
  <si>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</si>
  <si>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</si>
  <si>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</si>
  <si>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</si>
  <si>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</si>
  <si>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</si>
  <si>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</si>
  <si>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</si>
  <si>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</si>
  <si>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</si>
  <si>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</si>
  <si>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</si>
  <si>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</si>
  <si>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</si>
  <si>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</si>
  <si>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</si>
  <si>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</si>
  <si>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</si>
  <si>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</si>
  <si>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</si>
  <si>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</si>
  <si>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</si>
  <si>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</si>
  <si>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</si>
  <si>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</si>
  <si>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</si>
  <si>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</si>
  <si>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</si>
  <si>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</si>
  <si>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</si>
  <si>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</si>
  <si>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</si>
  <si>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</si>
  <si>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</si>
  <si>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</si>
  <si>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</si>
  <si>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</si>
  <si>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</si>
  <si>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</si>
  <si>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</si>
  <si>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</si>
  <si>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</si>
  <si>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</si>
  <si>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</si>
  <si>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</si>
  <si>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</si>
  <si>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</si>
  <si>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</si>
  <si>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</si>
  <si>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</si>
  <si>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</si>
  <si>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</si>
  <si>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</si>
  <si>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</si>
  <si>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</si>
  <si>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</si>
  <si>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</si>
  <si>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</si>
  <si>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</si>
  <si>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</si>
  <si>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</si>
  <si>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</si>
  <si>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</si>
  <si>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</si>
  <si>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</si>
  <si>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</si>
  <si>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</si>
  <si>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</si>
  <si>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</si>
  <si>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</si>
  <si>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</si>
  <si>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</si>
  <si>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</si>
  <si>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</si>
  <si>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</si>
  <si>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</si>
  <si>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</si>
  <si>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</si>
  <si>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</si>
  <si>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</si>
  <si>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</si>
  <si>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</si>
  <si>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</si>
  <si>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</si>
  <si>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</si>
  <si>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</si>
  <si>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</si>
  <si>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</si>
  <si>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</si>
  <si>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</si>
  <si>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</si>
  <si>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</si>
  <si>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</si>
  <si>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</si>
  <si>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</si>
  <si>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</si>
  <si>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</si>
  <si>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</si>
  <si>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</si>
  <si>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</si>
  <si>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</si>
  <si>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</si>
  <si>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</si>
  <si>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</si>
  <si>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</si>
  <si>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</si>
  <si>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</si>
  <si>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</si>
  <si>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</si>
  <si>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</si>
  <si>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</si>
  <si>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</si>
  <si>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</si>
  <si>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</si>
  <si>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</si>
  <si>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</si>
  <si>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</si>
  <si>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</si>
  <si>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</si>
  <si>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</si>
  <si>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</si>
  <si>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</si>
  <si>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</si>
  <si>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</si>
  <si>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</si>
  <si>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</si>
  <si>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</si>
  <si>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</si>
  <si>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</si>
  <si>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</si>
  <si>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</si>
  <si>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</si>
  <si>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</si>
  <si>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</si>
  <si>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</si>
  <si>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</si>
  <si>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</si>
  <si>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</si>
  <si>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</si>
  <si>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</si>
  <si>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</si>
  <si>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</si>
  <si>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</si>
  <si>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</si>
  <si>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</si>
  <si>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</si>
  <si>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</si>
  <si>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</si>
  <si>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</si>
  <si>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</si>
  <si>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</si>
  <si>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</si>
  <si>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</si>
  <si>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</si>
  <si>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</si>
  <si>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</si>
  <si>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</si>
  <si>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</si>
  <si>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</si>
  <si>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</si>
  <si>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</si>
  <si>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</si>
  <si>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</si>
  <si>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</si>
  <si>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</si>
  <si>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</si>
  <si>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</si>
  <si>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</si>
  <si>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</si>
  <si>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</si>
  <si>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</si>
  <si>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</si>
  <si>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</si>
  <si>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</si>
  <si>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</si>
  <si>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</si>
  <si>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</si>
  <si>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</si>
  <si>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</si>
  <si>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</si>
  <si>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</si>
  <si>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</si>
  <si>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</si>
  <si>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</si>
  <si>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</si>
  <si>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</si>
  <si>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</si>
  <si>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</si>
  <si>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</si>
  <si>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</si>
  <si>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</si>
  <si>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</si>
  <si>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</si>
  <si>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</si>
  <si>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</si>
  <si>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</si>
  <si>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</si>
  <si>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</si>
  <si>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</si>
  <si>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</si>
  <si>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</si>
  <si>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</si>
  <si>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</si>
  <si>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</si>
  <si>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</si>
  <si>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</si>
  <si>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</si>
  <si>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</si>
  <si>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</si>
  <si>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</si>
  <si>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</si>
  <si>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</si>
  <si>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</si>
  <si>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</si>
  <si>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</si>
  <si>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</si>
  <si>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</si>
  <si>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</si>
  <si>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</si>
  <si>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</si>
  <si>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</si>
  <si>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</si>
  <si>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</si>
  <si>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</si>
  <si>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</si>
  <si>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</si>
  <si>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</si>
  <si>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</si>
  <si>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</si>
  <si>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</si>
  <si>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</si>
  <si>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</si>
  <si>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</si>
  <si>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</si>
  <si>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</si>
  <si>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</si>
  <si>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</si>
  <si>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</si>
  <si>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</si>
  <si>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</si>
  <si>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</si>
  <si>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</si>
  <si>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</si>
  <si>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</si>
  <si>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</si>
  <si>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</si>
  <si>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</si>
  <si>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</si>
  <si>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</si>
  <si>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</si>
  <si>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</si>
  <si>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</si>
  <si>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</si>
  <si>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</si>
  <si>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</si>
  <si>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</si>
  <si>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</si>
  <si>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</si>
  <si>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</si>
  <si>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</si>
  <si>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</si>
  <si>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</si>
  <si>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</si>
  <si>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</si>
  <si>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</si>
  <si>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</si>
  <si>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</si>
  <si>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</si>
  <si>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</si>
  <si>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</si>
  <si>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</si>
  <si>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</si>
  <si>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</si>
  <si>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</si>
  <si>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</si>
  <si>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</si>
  <si>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</si>
  <si>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</si>
  <si>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</si>
  <si>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</si>
  <si>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</si>
  <si>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</si>
  <si>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</si>
  <si>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</si>
  <si>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</si>
  <si>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</si>
  <si>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</si>
  <si>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</si>
  <si>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</si>
  <si>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</si>
  <si>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</si>
  <si>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</si>
  <si>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</si>
  <si>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</si>
  <si>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</si>
  <si>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</si>
  <si>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</si>
  <si>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</si>
  <si>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</si>
  <si>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</si>
  <si>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</si>
  <si>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</si>
  <si>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</si>
  <si>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</si>
  <si>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</si>
  <si>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</si>
  <si>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</si>
  <si>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</si>
  <si>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</si>
  <si>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</si>
  <si>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</si>
  <si>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</si>
  <si>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</si>
  <si>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</si>
  <si>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</si>
  <si>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</si>
  <si>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</si>
  <si>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</si>
  <si>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</si>
  <si>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</si>
  <si>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</si>
  <si>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</si>
  <si>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</si>
  <si>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</si>
  <si>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</si>
  <si>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</si>
  <si>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</si>
  <si>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</si>
  <si>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</si>
  <si>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</si>
  <si>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</si>
  <si>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</si>
  <si>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</si>
  <si>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</si>
  <si>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</si>
  <si>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</si>
  <si>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</si>
  <si>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</si>
  <si>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</si>
  <si>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</si>
  <si>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</si>
  <si>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</si>
  <si>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</si>
  <si>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</si>
  <si>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</si>
  <si>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</si>
  <si>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</si>
  <si>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</si>
  <si>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</si>
  <si>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</si>
  <si>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</si>
  <si>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</si>
  <si>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</si>
  <si>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</si>
  <si>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</si>
  <si>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</si>
  <si>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</si>
  <si>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</si>
  <si>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</si>
  <si>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</si>
  <si>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</si>
  <si>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</si>
  <si>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</si>
  <si>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</si>
  <si>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</si>
  <si>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</si>
  <si>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</si>
  <si>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</si>
  <si>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</si>
  <si>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</si>
  <si>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</si>
  <si>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</si>
  <si>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</si>
  <si>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</si>
  <si>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</si>
  <si>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</si>
  <si>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</si>
  <si>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</si>
  <si>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</si>
  <si>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</si>
  <si>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</si>
  <si>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</si>
  <si>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</si>
  <si>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</si>
  <si>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</si>
  <si>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</si>
  <si>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</si>
  <si>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</si>
  <si>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</si>
  <si>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</si>
  <si>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</si>
  <si>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</si>
  <si>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</si>
  <si>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</si>
  <si>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</si>
  <si>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</si>
  <si>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</si>
  <si>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</si>
  <si>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</si>
  <si>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</si>
  <si>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</si>
  <si>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</si>
  <si>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</si>
  <si>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</si>
  <si>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</si>
  <si>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</si>
  <si>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</si>
  <si>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</si>
  <si>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</si>
  <si>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</si>
  <si>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</si>
  <si>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</si>
  <si>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</si>
  <si>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</si>
  <si>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</si>
  <si>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</si>
  <si>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</si>
  <si>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</si>
  <si>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</si>
  <si>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</si>
  <si>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</si>
  <si>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</si>
  <si>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</si>
  <si>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</si>
  <si>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</si>
  <si>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</si>
  <si>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</si>
  <si>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</si>
  <si>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</si>
  <si>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</si>
  <si>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</si>
  <si>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</si>
  <si>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</si>
  <si>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</si>
  <si>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</si>
  <si>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</si>
  <si>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</si>
  <si>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</si>
  <si>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</si>
  <si>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</si>
  <si>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</si>
  <si>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</si>
  <si>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</si>
  <si>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</si>
  <si>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</si>
  <si>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</si>
  <si>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</si>
  <si>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</si>
  <si>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</si>
  <si>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</si>
  <si>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</si>
  <si>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</si>
  <si>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</si>
  <si>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</si>
  <si>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</si>
  <si>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</si>
  <si>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</si>
  <si>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</si>
  <si>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</si>
  <si>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</si>
  <si>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</si>
  <si>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</si>
  <si>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</si>
  <si>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</si>
  <si>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</si>
  <si>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</si>
  <si>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</si>
  <si>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</si>
  <si>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</si>
  <si>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</si>
  <si>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</si>
  <si>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</si>
  <si>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</si>
  <si>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</si>
  <si>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</si>
  <si>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</si>
  <si>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</si>
  <si>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</si>
  <si>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</si>
  <si>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</si>
  <si>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</si>
  <si>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</si>
  <si>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</si>
  <si>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</si>
  <si>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</si>
  <si>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</si>
  <si>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</si>
  <si>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</si>
  <si>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</si>
  <si>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</si>
  <si>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</si>
  <si>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</si>
  <si>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</si>
  <si>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</si>
  <si>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</si>
  <si>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</si>
  <si>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</si>
  <si>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</si>
  <si>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</si>
  <si>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</si>
  <si>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</si>
  <si>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</si>
  <si>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</si>
  <si>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</si>
  <si>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</si>
  <si>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</si>
  <si>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</si>
  <si>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</si>
  <si>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</si>
  <si>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</si>
  <si>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</si>
  <si>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</si>
  <si>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</si>
  <si>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</si>
  <si>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</si>
  <si>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</si>
  <si>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</si>
  <si>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</si>
  <si>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</si>
  <si>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</si>
  <si>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</si>
  <si>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</si>
  <si>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</si>
  <si>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</si>
  <si>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</si>
  <si>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</si>
  <si>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</si>
  <si>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</si>
  <si>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</si>
  <si>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</si>
  <si>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</si>
  <si>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</si>
  <si>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</si>
  <si>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</si>
  <si>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</si>
  <si>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</si>
  <si>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</si>
  <si>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</si>
  <si>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</si>
  <si>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</si>
  <si>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</si>
  <si>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</si>
  <si>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</si>
  <si>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</si>
  <si>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</si>
  <si>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</si>
  <si>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</si>
  <si>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</si>
  <si>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</si>
  <si>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</si>
  <si>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</si>
  <si>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</si>
  <si>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</si>
  <si>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</si>
  <si>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</si>
  <si>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</si>
  <si>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</si>
  <si>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</si>
  <si>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</si>
  <si>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</si>
  <si>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</si>
  <si>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</si>
  <si>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</si>
  <si>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</si>
  <si>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</si>
  <si>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</si>
  <si>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</si>
  <si>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</si>
  <si>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</si>
  <si>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</si>
  <si>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</si>
  <si>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</si>
  <si>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</si>
  <si>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</si>
  <si>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</si>
  <si>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</si>
  <si>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</si>
  <si>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</si>
  <si>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</si>
  <si>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</si>
  <si>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</si>
  <si>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</si>
  <si>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</si>
  <si>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</si>
  <si>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</si>
  <si>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</si>
  <si>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</si>
  <si>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</si>
  <si>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</si>
  <si>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</si>
  <si>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</si>
  <si>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</si>
  <si>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</si>
  <si>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</si>
  <si>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</si>
  <si>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</si>
  <si>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</si>
  <si>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</si>
  <si>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</si>
  <si>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</si>
  <si>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</si>
  <si>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</si>
  <si>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</si>
  <si>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</si>
  <si>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</si>
  <si>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</si>
  <si>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</si>
  <si>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</si>
  <si>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</si>
  <si>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</si>
  <si>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</si>
  <si>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</si>
  <si>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</si>
  <si>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</si>
  <si>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</si>
  <si>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</si>
  <si>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</si>
  <si>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</si>
  <si>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</si>
  <si>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</si>
  <si>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</si>
  <si>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</si>
  <si>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</si>
  <si>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</si>
  <si>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</si>
  <si>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</si>
  <si>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</si>
  <si>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</si>
  <si>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</si>
  <si>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</si>
  <si>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</si>
  <si>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</si>
  <si>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</si>
  <si>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</si>
  <si>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</si>
  <si>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</si>
  <si>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</si>
  <si>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</si>
  <si>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</si>
  <si>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</si>
  <si>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</si>
  <si>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</si>
  <si>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</si>
  <si>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</si>
  <si>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</si>
  <si>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</si>
  <si>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</si>
  <si>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</si>
  <si>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</si>
  <si>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</si>
  <si>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</si>
  <si>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</si>
  <si>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</si>
  <si>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</si>
  <si>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</si>
  <si>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</si>
  <si>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</si>
  <si>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</si>
  <si>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</si>
  <si>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</si>
  <si>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</si>
  <si>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</si>
  <si>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</si>
  <si>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</si>
  <si>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</si>
  <si>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</si>
  <si>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</si>
  <si>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</si>
  <si>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</si>
  <si>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</si>
  <si>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</si>
  <si>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</si>
  <si>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</si>
  <si>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</si>
  <si>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</si>
  <si>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</si>
  <si>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</si>
  <si>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</si>
  <si>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</si>
  <si>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</si>
  <si>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</si>
  <si>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</si>
  <si>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</si>
  <si>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</si>
  <si>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</si>
  <si>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</si>
  <si>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</si>
  <si>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</si>
  <si>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</si>
  <si>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</si>
  <si>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</si>
  <si>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</si>
  <si>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</si>
  <si>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</si>
  <si>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</si>
  <si>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</si>
  <si>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</si>
  <si>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</si>
  <si>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</si>
  <si>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</si>
  <si>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</si>
  <si>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</si>
  <si>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</si>
  <si>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</si>
  <si>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</si>
  <si>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</si>
  <si>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</si>
  <si>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</si>
  <si>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</si>
  <si>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</si>
  <si>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</si>
  <si>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</si>
  <si>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</si>
  <si>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</si>
  <si>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</si>
  <si>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</si>
  <si>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</si>
  <si>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</si>
  <si>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</si>
  <si>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</si>
  <si>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</si>
  <si>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</si>
  <si>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</si>
  <si>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</si>
  <si>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</si>
  <si>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</si>
  <si>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</si>
  <si>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</si>
  <si>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</si>
  <si>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</si>
  <si>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</si>
  <si>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</si>
  <si>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</si>
  <si>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</si>
  <si>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</si>
  <si>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</si>
  <si>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</si>
  <si>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</si>
  <si>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</si>
  <si>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</si>
  <si>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</si>
  <si>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</si>
  <si>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</si>
  <si>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</si>
  <si>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</si>
  <si>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</si>
  <si>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</si>
  <si>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</si>
  <si>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</si>
  <si>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</si>
  <si>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</si>
  <si>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</si>
  <si>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</si>
  <si>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</si>
  <si>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</si>
  <si>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</si>
  <si>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</si>
  <si>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</si>
  <si>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</si>
  <si>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</si>
  <si>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</si>
  <si>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</si>
  <si>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</si>
  <si>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</si>
  <si>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</si>
  <si>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</si>
  <si>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</si>
  <si>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</si>
  <si>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</si>
  <si>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</si>
  <si>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</si>
  <si>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</si>
  <si>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</si>
  <si>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</si>
  <si>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</si>
  <si>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</si>
  <si>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</si>
  <si>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</si>
  <si>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</si>
  <si>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</si>
  <si>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</si>
  <si>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</si>
  <si>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</si>
  <si>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</si>
  <si>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</si>
  <si>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</si>
  <si>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</si>
  <si>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</si>
  <si>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</si>
  <si>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</si>
  <si>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</si>
  <si>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</si>
  <si>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</si>
  <si>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</si>
  <si>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</si>
  <si>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</si>
  <si>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</si>
  <si>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</si>
  <si>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</si>
  <si>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</si>
  <si>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</si>
  <si>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</si>
  <si>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</si>
  <si>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</si>
  <si>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</si>
  <si>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</si>
  <si>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</si>
  <si>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</si>
  <si>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</si>
  <si>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</si>
  <si>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</si>
  <si>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</si>
  <si>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</si>
  <si>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</si>
  <si>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</si>
  <si>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</si>
  <si>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</si>
  <si>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</si>
  <si>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</si>
  <si>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</si>
  <si>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</si>
  <si>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</si>
  <si>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</si>
  <si>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</si>
  <si>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</si>
  <si>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</si>
  <si>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</si>
  <si>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</si>
  <si>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</si>
  <si>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</si>
  <si>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</si>
  <si>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</si>
  <si>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</si>
  <si>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</si>
  <si>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</si>
  <si>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</si>
  <si>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</si>
  <si>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</si>
  <si>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</si>
  <si>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</si>
  <si>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</si>
  <si>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</si>
  <si>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</si>
  <si>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</si>
  <si>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</si>
  <si>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</si>
  <si>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</si>
  <si>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</si>
  <si>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</si>
  <si>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</si>
  <si>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</si>
  <si>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</si>
  <si>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</si>
  <si>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</si>
  <si>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</si>
  <si>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</si>
  <si>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</si>
  <si>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</si>
  <si>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</si>
  <si>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</si>
  <si>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</si>
  <si>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</si>
  <si>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</si>
  <si>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</si>
  <si>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</si>
  <si>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</si>
  <si>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</si>
  <si>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</si>
  <si>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</si>
  <si>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</si>
  <si>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</si>
  <si>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</si>
  <si>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</si>
  <si>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</si>
  <si>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</si>
  <si>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</si>
  <si>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</si>
  <si>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</si>
  <si>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</si>
  <si>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</si>
  <si>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</si>
  <si>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</si>
  <si>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</si>
  <si>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</si>
  <si>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</si>
  <si>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</si>
  <si>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</si>
  <si>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</si>
  <si>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</si>
  <si>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</si>
  <si>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</si>
  <si>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</si>
  <si>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</si>
  <si>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</si>
  <si>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</si>
  <si>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</si>
  <si>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</si>
  <si>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</si>
  <si>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</si>
  <si>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</si>
  <si>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</si>
  <si>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</si>
  <si>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</si>
  <si>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</si>
  <si>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</si>
  <si>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</si>
  <si>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</si>
  <si>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</si>
  <si>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</si>
  <si>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</si>
  <si>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</si>
  <si>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</si>
  <si>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</si>
  <si>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</si>
  <si>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</si>
  <si>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</si>
  <si>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</si>
  <si>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</si>
  <si>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</si>
  <si>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</si>
  <si>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</si>
  <si>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</si>
  <si>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</si>
  <si>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</si>
  <si>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</si>
  <si>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</si>
  <si>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</si>
  <si>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</si>
  <si>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</si>
  <si>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</si>
  <si>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</si>
  <si>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</si>
  <si>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</si>
  <si>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</si>
  <si>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</si>
  <si>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</si>
  <si>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</si>
  <si>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</si>
  <si>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</si>
  <si>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</si>
  <si>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</si>
  <si>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</si>
  <si>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</si>
  <si>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</si>
  <si>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</si>
  <si>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</si>
  <si>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</si>
  <si>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</si>
  <si>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</si>
  <si>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</si>
  <si>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</si>
  <si>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</si>
  <si>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</si>
  <si>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</si>
  <si>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</si>
  <si>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</si>
  <si>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</si>
  <si>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</si>
  <si>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</si>
  <si>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</si>
  <si>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</si>
  <si>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</si>
  <si>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</si>
  <si>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</si>
  <si>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</si>
  <si>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</si>
  <si>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</si>
  <si>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</si>
  <si>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</si>
  <si>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</si>
  <si>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</si>
  <si>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</si>
  <si>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</si>
  <si>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</si>
  <si>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</si>
  <si>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</si>
  <si>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</si>
  <si>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</si>
  <si>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</si>
  <si>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</si>
  <si>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</si>
  <si>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</si>
  <si>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</si>
  <si>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</si>
  <si>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</si>
  <si>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</si>
  <si>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</si>
  <si>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</si>
  <si>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</si>
  <si>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</si>
  <si>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</si>
  <si>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</si>
  <si>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</si>
  <si>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</si>
  <si>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</si>
  <si>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</si>
  <si>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</si>
  <si>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</si>
  <si>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</si>
  <si>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</si>
  <si>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</si>
  <si>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</si>
  <si>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</si>
  <si>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</si>
  <si>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</si>
  <si>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</si>
  <si>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</si>
  <si>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</si>
  <si>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</si>
  <si>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</si>
  <si>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</si>
  <si>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</si>
  <si>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</si>
  <si>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</si>
  <si>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</si>
  <si>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</si>
  <si>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</si>
  <si>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</si>
  <si>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</si>
  <si>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</si>
  <si>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</si>
  <si>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</si>
  <si>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</si>
  <si>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</si>
  <si>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</si>
  <si>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</si>
  <si>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</si>
  <si>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</si>
  <si>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</si>
  <si>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</si>
  <si>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</si>
  <si>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</si>
  <si>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</si>
  <si>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</si>
  <si>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</si>
  <si>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</si>
  <si>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</si>
  <si>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</si>
  <si>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</si>
  <si>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</si>
  <si>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</si>
  <si>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</si>
  <si>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</si>
  <si>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</si>
  <si>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</si>
  <si>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</si>
  <si>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</si>
  <si>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</si>
  <si>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</si>
  <si>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</si>
  <si>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</si>
  <si>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</si>
  <si>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</si>
  <si>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</si>
  <si>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</si>
  <si>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</si>
  <si>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</si>
  <si>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</si>
  <si>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</si>
  <si>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</si>
  <si>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</si>
  <si>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</si>
  <si>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</si>
  <si>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</si>
  <si>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</si>
  <si>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</si>
  <si>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</si>
  <si>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</si>
  <si>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</si>
  <si>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</si>
  <si>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</si>
  <si>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</si>
  <si>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</si>
  <si>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</si>
  <si>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</si>
  <si>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</si>
  <si>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</si>
  <si>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</si>
  <si>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</si>
  <si>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</si>
  <si>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</si>
  <si>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</si>
  <si>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</si>
  <si>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</si>
  <si>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</si>
  <si>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</si>
  <si>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</si>
  <si>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</si>
  <si>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</si>
  <si>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</si>
  <si>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</si>
  <si>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</si>
  <si>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</si>
  <si>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</si>
  <si>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</si>
  <si>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</si>
  <si>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</si>
  <si>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</si>
  <si>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</si>
  <si>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</si>
  <si>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</si>
  <si>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</si>
  <si>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</si>
  <si>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</si>
  <si>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</si>
  <si>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</si>
  <si>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</si>
  <si>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</si>
  <si>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</si>
  <si>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</si>
  <si>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</si>
  <si>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</si>
  <si>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</si>
  <si>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</si>
  <si>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</si>
  <si>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</si>
  <si>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</si>
  <si>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</si>
  <si>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</si>
  <si>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</si>
  <si>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</si>
  <si>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</si>
  <si>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</si>
  <si>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</si>
  <si>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</si>
  <si>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</si>
  <si>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</si>
  <si>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</si>
  <si>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</si>
  <si>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</si>
  <si>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</si>
  <si>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</si>
  <si>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</si>
  <si>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</si>
  <si>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</si>
  <si>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</si>
  <si>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</si>
  <si>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</si>
  <si>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</si>
  <si>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</si>
  <si>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</si>
  <si>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</si>
  <si>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</si>
  <si>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</si>
  <si>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</si>
  <si>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</si>
  <si>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</si>
  <si>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</si>
  <si>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</si>
  <si>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</si>
  <si>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</si>
  <si>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</si>
  <si>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</si>
  <si>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</si>
  <si>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</si>
  <si>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</si>
  <si>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</si>
  <si>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</si>
  <si>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</si>
  <si>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</si>
  <si>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</si>
  <si>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</si>
  <si>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</si>
  <si>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</si>
  <si>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</si>
  <si>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</si>
  <si>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</si>
  <si>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</si>
  <si>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</si>
  <si>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</si>
  <si>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</si>
  <si>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</si>
  <si>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</si>
  <si>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</si>
  <si>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</si>
  <si>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</si>
  <si>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</si>
  <si>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</si>
  <si>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</si>
  <si>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</si>
  <si>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</si>
  <si>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</si>
  <si>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</si>
  <si>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</si>
  <si>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</si>
  <si>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</si>
  <si>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</si>
  <si>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</si>
  <si>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</si>
  <si>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</si>
  <si>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</si>
  <si>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</si>
  <si>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</si>
  <si>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</si>
  <si>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</si>
  <si>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</si>
  <si>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</si>
  <si>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</si>
  <si>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</si>
  <si>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</si>
  <si>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</si>
  <si>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</si>
  <si>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</si>
  <si>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</si>
  <si>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</si>
  <si>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</si>
  <si>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</si>
  <si>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</si>
  <si>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</si>
  <si>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</si>
  <si>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</si>
  <si>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</si>
  <si>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</si>
  <si>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</si>
  <si>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</si>
  <si>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</si>
  <si>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</si>
  <si>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</si>
  <si>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</si>
  <si>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</si>
  <si>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</si>
  <si>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</si>
  <si>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</si>
  <si>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</si>
  <si>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</si>
  <si>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</si>
  <si>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</si>
  <si>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</si>
  <si>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</si>
  <si>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</si>
  <si>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</si>
  <si>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</si>
  <si>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</si>
  <si>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</si>
  <si>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</si>
  <si>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</si>
  <si>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</si>
  <si>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</si>
  <si>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</si>
  <si>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</si>
  <si>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</si>
  <si>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</si>
  <si>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</si>
  <si>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</si>
  <si>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</si>
  <si>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</si>
  <si>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</si>
  <si>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</si>
  <si>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</si>
  <si>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</si>
  <si>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</si>
  <si>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</si>
  <si>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</si>
  <si>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</si>
  <si>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</si>
  <si>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</si>
  <si>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</si>
  <si>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</si>
  <si>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</si>
  <si>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</si>
  <si>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</si>
  <si>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</si>
  <si>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</si>
  <si>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</si>
  <si>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</si>
  <si>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</si>
  <si>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</si>
  <si>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</si>
  <si>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</si>
  <si>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</si>
  <si>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</si>
  <si>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</si>
  <si>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</si>
  <si>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</si>
  <si>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</si>
  <si>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</si>
  <si>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</si>
  <si>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</si>
  <si>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</si>
  <si>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</si>
  <si>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</si>
  <si>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</si>
  <si>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</si>
  <si>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</si>
  <si>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</si>
  <si>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</si>
  <si>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</si>
  <si>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</si>
  <si>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</si>
  <si>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</si>
  <si>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</si>
  <si>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</si>
  <si>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</si>
  <si>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</si>
  <si>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</si>
  <si>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</si>
  <si>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</si>
  <si>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</si>
  <si>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</si>
  <si>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</si>
  <si>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</si>
  <si>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</si>
  <si>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</si>
  <si>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</si>
  <si>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</si>
  <si>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</si>
  <si>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</si>
  <si>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</si>
  <si>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</si>
  <si>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</si>
  <si>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</si>
  <si>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</si>
  <si>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</si>
  <si>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</si>
  <si>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</si>
  <si>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</si>
  <si>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</si>
  <si>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</si>
  <si>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</si>
  <si>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</si>
  <si>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</si>
  <si>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</si>
  <si>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</si>
  <si>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</si>
  <si>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</si>
  <si>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</si>
  <si>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</si>
  <si>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</si>
  <si>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</si>
  <si>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</si>
  <si>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</si>
  <si>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</si>
  <si>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</si>
  <si>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</si>
  <si>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</si>
  <si>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</si>
  <si>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</si>
  <si>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</si>
  <si>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</si>
  <si>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</si>
  <si>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</si>
  <si>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</si>
  <si>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</si>
  <si>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</si>
  <si>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</si>
  <si>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</si>
  <si>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</si>
  <si>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</si>
  <si>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</si>
  <si>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</si>
  <si>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</si>
  <si>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</si>
  <si>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</si>
  <si>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</si>
  <si>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</si>
  <si>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</si>
  <si>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</si>
  <si>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</si>
  <si>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</si>
  <si>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</si>
  <si>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</si>
  <si>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</si>
  <si>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</si>
  <si>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</si>
  <si>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</si>
  <si>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</si>
  <si>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</si>
  <si>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</si>
  <si>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</si>
  <si>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</si>
  <si>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</si>
  <si>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</si>
  <si>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</si>
  <si>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</si>
  <si>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</si>
  <si>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</si>
  <si>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</si>
  <si>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</si>
  <si>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</si>
  <si>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</si>
  <si>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</si>
  <si>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</si>
  <si>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</si>
  <si>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</si>
  <si>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</si>
  <si>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</si>
  <si>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</si>
  <si>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</si>
  <si>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</si>
  <si>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</si>
  <si>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</si>
  <si>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</si>
  <si>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</si>
  <si>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</si>
  <si>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</si>
  <si>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</si>
  <si>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</si>
  <si>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</si>
  <si>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</si>
  <si>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</si>
  <si>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</si>
  <si>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</si>
  <si>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</si>
  <si>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</si>
  <si>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</si>
  <si>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</si>
  <si>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</si>
  <si>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</si>
  <si>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</si>
  <si>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</si>
  <si>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</si>
  <si>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</si>
  <si>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</si>
  <si>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</si>
  <si>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</si>
  <si>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</si>
  <si>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</si>
  <si>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</si>
  <si>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</si>
  <si>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</si>
  <si>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</si>
  <si>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</si>
  <si>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</si>
  <si>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</si>
  <si>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</si>
  <si>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</si>
  <si>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</si>
  <si>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</si>
  <si>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</si>
  <si>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</si>
  <si>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</si>
  <si>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</si>
  <si>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</si>
  <si>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</si>
  <si>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</si>
  <si>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</si>
  <si>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</si>
  <si>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</si>
  <si>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</si>
  <si>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</si>
  <si>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</si>
  <si>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</si>
  <si>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</si>
  <si>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</si>
  <si>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</si>
  <si>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</si>
  <si>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</si>
  <si>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</si>
  <si>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</si>
  <si>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</si>
  <si>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</si>
  <si>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</si>
  <si>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</si>
  <si>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</si>
  <si>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</si>
  <si>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</si>
  <si>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</si>
  <si>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</si>
  <si>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</si>
  <si>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</si>
  <si>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</si>
  <si>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</si>
  <si>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</si>
  <si>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</si>
  <si>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</si>
  <si>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</si>
  <si>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</si>
  <si>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</si>
  <si>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</si>
  <si>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</si>
  <si>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</si>
  <si>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</si>
  <si>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</si>
  <si>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</si>
  <si>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</si>
  <si>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</si>
  <si>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</si>
  <si>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</si>
  <si>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</si>
  <si>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</si>
  <si>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</si>
  <si>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</si>
  <si>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</si>
  <si>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</si>
  <si>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</si>
  <si>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</si>
  <si>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</si>
  <si>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</si>
  <si>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</si>
  <si>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</si>
  <si>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</si>
  <si>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</si>
  <si>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</si>
  <si>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</si>
  <si>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</si>
  <si>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</si>
  <si>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</si>
  <si>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</si>
  <si>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</si>
  <si>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</si>
  <si>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</si>
  <si>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</si>
  <si>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</si>
  <si>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</si>
  <si>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</si>
  <si>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</si>
  <si>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</si>
  <si>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</si>
  <si>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</si>
  <si>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</si>
  <si>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</si>
  <si>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</si>
  <si>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</si>
  <si>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</si>
  <si>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</si>
  <si>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</si>
  <si>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</si>
  <si>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</si>
  <si>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</si>
  <si>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</si>
  <si>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</si>
  <si>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</si>
  <si>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</si>
  <si>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</si>
  <si>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</si>
  <si>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</si>
  <si>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</si>
  <si>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</si>
  <si>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</si>
  <si>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</si>
  <si>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</si>
  <si>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</si>
  <si>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</si>
  <si>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</si>
  <si>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</si>
  <si>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</si>
  <si>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</si>
  <si>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</si>
  <si>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</si>
  <si>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</si>
  <si>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</si>
  <si>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</si>
  <si>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</si>
  <si>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</si>
  <si>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</si>
  <si>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</si>
  <si>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</si>
  <si>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</si>
  <si>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</si>
  <si>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</si>
  <si>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</si>
  <si>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</si>
  <si>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</si>
  <si>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</si>
  <si>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</si>
  <si>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</si>
  <si>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</si>
  <si>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</si>
  <si>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</si>
  <si>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</si>
  <si>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</si>
  <si>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</si>
  <si>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</si>
  <si>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</si>
  <si>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</si>
  <si>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</si>
  <si>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</si>
  <si>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</si>
  <si>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</si>
  <si>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</si>
  <si>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</si>
  <si>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</si>
  <si>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</si>
  <si>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</si>
  <si>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</si>
  <si>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</si>
  <si>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</si>
  <si>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</si>
  <si>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</si>
  <si>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</si>
  <si>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</si>
  <si>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</si>
  <si>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</si>
  <si>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</si>
  <si>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</si>
  <si>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</si>
  <si>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</si>
  <si>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</si>
  <si>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</si>
  <si>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</si>
  <si>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</si>
  <si>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</si>
  <si>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</si>
  <si>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</si>
  <si>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</si>
  <si>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</si>
  <si>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</si>
  <si>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</si>
  <si>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</si>
  <si>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</si>
  <si>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</si>
  <si>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</si>
  <si>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</si>
  <si>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</si>
  <si>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</si>
  <si>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</si>
  <si>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</si>
  <si>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</si>
  <si>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</si>
  <si>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</si>
  <si>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</si>
  <si>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</si>
  <si>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</si>
  <si>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</si>
  <si>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</si>
  <si>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</si>
  <si>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</si>
  <si>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</si>
  <si>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</si>
  <si>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</si>
  <si>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</si>
  <si>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</si>
  <si>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</si>
  <si>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</si>
  <si>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</si>
  <si>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</si>
  <si>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</si>
  <si>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</si>
  <si>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</si>
  <si>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</si>
  <si>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</si>
  <si>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</si>
  <si>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</si>
  <si>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</si>
  <si>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</si>
  <si>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</si>
  <si>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</si>
  <si>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</si>
  <si>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</si>
  <si>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</si>
  <si>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</si>
  <si>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</si>
  <si>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</si>
  <si>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</si>
  <si>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</si>
  <si>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</si>
  <si>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</si>
  <si>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</si>
  <si>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</si>
  <si>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</si>
  <si>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</si>
  <si>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</si>
  <si>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</si>
  <si>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</si>
  <si>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</si>
  <si>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</si>
  <si>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</si>
  <si>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</si>
  <si>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</si>
  <si>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</si>
  <si>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</si>
  <si>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</si>
  <si>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</si>
  <si>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</si>
  <si>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</si>
  <si>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</si>
  <si>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</si>
  <si>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</si>
  <si>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</si>
  <si>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</si>
  <si>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</si>
  <si>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</si>
  <si>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</si>
  <si>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</si>
  <si>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</si>
  <si>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</si>
  <si>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</si>
  <si>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</si>
  <si>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</si>
  <si>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</si>
  <si>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</si>
  <si>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</si>
  <si>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</si>
  <si>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</si>
  <si>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</si>
  <si>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</si>
  <si>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</si>
  <si>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</si>
  <si>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</si>
  <si>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</si>
  <si>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</si>
  <si>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</si>
  <si>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</si>
  <si>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</si>
  <si>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</si>
  <si>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</si>
  <si>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</si>
  <si>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</si>
  <si>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</si>
  <si>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</si>
  <si>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</si>
  <si>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</si>
  <si>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</si>
  <si>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</si>
  <si>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</si>
  <si>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</si>
  <si>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</si>
  <si>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</si>
  <si>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</si>
  <si>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</si>
  <si>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</si>
  <si>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</si>
  <si>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</si>
  <si>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</si>
  <si>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</si>
  <si>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</si>
  <si>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</si>
  <si>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</si>
  <si>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</si>
  <si>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</si>
  <si>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</si>
  <si>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</si>
  <si>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</si>
  <si>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</si>
  <si>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</si>
  <si>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</si>
  <si>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</si>
  <si>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</si>
  <si>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</si>
  <si>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</si>
  <si>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</si>
  <si>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</si>
  <si>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</si>
  <si>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</si>
  <si>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</si>
  <si>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</si>
  <si>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</si>
  <si>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</si>
  <si>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</si>
  <si>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</si>
  <si>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</si>
  <si>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</si>
  <si>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</si>
  <si>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</si>
  <si>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</si>
  <si>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</si>
  <si>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</si>
  <si>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</si>
  <si>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</si>
  <si>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</si>
  <si>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</si>
  <si>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</si>
  <si>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</si>
  <si>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</si>
  <si>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</si>
  <si>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</si>
  <si>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</si>
  <si>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</si>
  <si>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</si>
  <si>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</si>
  <si>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</si>
  <si>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</si>
  <si>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</si>
  <si>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</si>
  <si>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</si>
  <si>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</si>
  <si>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</si>
  <si>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</si>
  <si>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</si>
  <si>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</si>
  <si>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</si>
  <si>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</si>
  <si>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</si>
  <si>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</si>
  <si>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</si>
  <si>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</si>
  <si>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</si>
  <si>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</si>
  <si>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</si>
  <si>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</si>
  <si>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</si>
  <si>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</si>
  <si>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</si>
  <si>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</si>
  <si>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</si>
  <si>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</si>
  <si>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</si>
  <si>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</si>
  <si>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</si>
  <si>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</si>
  <si>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</si>
  <si>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</si>
  <si>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</si>
  <si>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</si>
  <si>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</si>
  <si>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</si>
  <si>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</si>
  <si>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</si>
  <si>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</si>
  <si>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</si>
  <si>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</si>
  <si>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</si>
  <si>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</si>
  <si>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</si>
  <si>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</si>
  <si>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</si>
  <si>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</si>
  <si>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</si>
  <si>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</si>
  <si>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</si>
  <si>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</si>
  <si>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</si>
  <si>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</si>
  <si>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</si>
  <si>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</si>
  <si>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</si>
  <si>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</si>
  <si>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</si>
  <si>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</si>
  <si>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</si>
  <si>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</si>
  <si>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</si>
  <si>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</si>
  <si>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</si>
  <si>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</si>
  <si>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</si>
  <si>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</si>
  <si>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</si>
  <si>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</si>
  <si>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</si>
  <si>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</si>
  <si>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</si>
  <si>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</si>
  <si>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</si>
  <si>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</si>
  <si>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</si>
  <si>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</si>
  <si>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</si>
  <si>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</si>
  <si>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</si>
  <si>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</si>
  <si>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</si>
  <si>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</si>
  <si>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</si>
  <si>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</si>
  <si>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</si>
  <si>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</si>
  <si>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</si>
  <si>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</si>
  <si>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</si>
  <si>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</si>
  <si>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</si>
  <si>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</si>
  <si>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</si>
  <si>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</si>
  <si>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</si>
  <si>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</si>
  <si>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</si>
  <si>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</si>
  <si>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</si>
  <si>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</si>
  <si>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</si>
  <si>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</si>
  <si>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</si>
  <si>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</si>
  <si>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</si>
  <si>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</si>
  <si>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</si>
  <si>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</si>
  <si>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</si>
  <si>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</si>
  <si>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</si>
  <si>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</si>
  <si>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</si>
  <si>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</si>
  <si>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</si>
  <si>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</si>
  <si>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</si>
  <si>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</si>
  <si>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</si>
  <si>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</si>
  <si>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</si>
  <si>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</si>
  <si>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</si>
  <si>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</si>
  <si>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</si>
  <si>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</si>
  <si>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</si>
  <si>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</si>
  <si>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</si>
  <si>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</si>
  <si>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</si>
  <si>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</si>
  <si>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</si>
  <si>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</si>
  <si>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</si>
  <si>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</si>
  <si>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</si>
  <si>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</si>
  <si>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</si>
  <si>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</si>
  <si>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</si>
  <si>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</si>
  <si>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</si>
  <si>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</si>
  <si>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</si>
  <si>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</si>
  <si>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</si>
  <si>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</si>
  <si>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</si>
  <si>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</si>
  <si>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</si>
  <si>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</si>
  <si>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</si>
  <si>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</si>
  <si>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</si>
  <si>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</si>
  <si>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</si>
  <si>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</si>
  <si>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</si>
  <si>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</si>
  <si>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</si>
  <si>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</si>
  <si>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</si>
  <si>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</si>
  <si>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</si>
  <si>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</si>
  <si>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</si>
  <si>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</si>
  <si>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</si>
  <si>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</si>
  <si>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</si>
  <si>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</si>
  <si>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</si>
  <si>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</si>
  <si>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</si>
  <si>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</si>
  <si>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</si>
  <si>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</si>
  <si>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</si>
  <si>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</si>
  <si>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</si>
  <si>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</si>
  <si>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</si>
  <si>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</si>
  <si>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</si>
  <si>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</si>
  <si>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</si>
  <si>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</si>
  <si>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</si>
  <si>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</si>
  <si>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</si>
  <si>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</si>
  <si>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</si>
  <si>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</si>
  <si>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</si>
  <si>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</si>
  <si>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</si>
  <si>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</si>
  <si>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</si>
  <si>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</si>
  <si>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</si>
  <si>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</si>
  <si>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</si>
  <si>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</si>
  <si>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</si>
  <si>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</si>
  <si>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</si>
  <si>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</si>
  <si>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</si>
  <si>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</si>
  <si>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</si>
  <si>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</si>
  <si>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</si>
  <si>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</si>
  <si>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</si>
  <si>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</si>
  <si>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</si>
  <si>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</si>
  <si>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</si>
  <si>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</si>
  <si>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</si>
  <si>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</si>
  <si>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</si>
  <si>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</si>
  <si>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</si>
  <si>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</si>
  <si>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</si>
  <si>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</si>
  <si>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</si>
  <si>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</si>
  <si>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</si>
  <si>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</si>
  <si>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</si>
  <si>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</si>
  <si>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</si>
  <si>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</si>
  <si>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</si>
  <si>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</si>
  <si>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</si>
  <si>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</si>
  <si>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</si>
  <si>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</si>
  <si>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</si>
  <si>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</si>
  <si>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</si>
  <si>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</si>
  <si>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</si>
  <si>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</si>
  <si>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</si>
  <si>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</si>
  <si>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</si>
  <si>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</si>
  <si>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</si>
  <si>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</si>
  <si>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</si>
  <si>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</si>
  <si>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</si>
  <si>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</si>
  <si>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</si>
  <si>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</si>
  <si>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</si>
  <si>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</si>
  <si>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</si>
  <si>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</si>
  <si>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</si>
  <si>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</si>
  <si>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</si>
  <si>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</si>
  <si>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</si>
  <si>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</si>
  <si>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</si>
  <si>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</si>
  <si>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</si>
  <si>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</si>
  <si>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</si>
  <si>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</si>
  <si>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</si>
  <si>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</si>
  <si>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</si>
  <si>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</si>
  <si>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</si>
  <si>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</si>
  <si>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</si>
  <si>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</si>
  <si>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</si>
  <si>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</si>
  <si>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</si>
  <si>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</si>
  <si>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</si>
  <si>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</si>
  <si>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</si>
  <si>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</si>
  <si>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</si>
  <si>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</si>
  <si>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</si>
  <si>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</si>
  <si>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</si>
  <si>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</si>
  <si>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</si>
  <si>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</si>
  <si>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</si>
  <si>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</si>
  <si>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</si>
  <si>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</si>
  <si>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</si>
  <si>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</si>
  <si>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</si>
  <si>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</si>
  <si>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</si>
  <si>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</si>
  <si>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</si>
  <si>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</si>
  <si>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</si>
  <si>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</si>
  <si>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</si>
  <si>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</si>
  <si>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</si>
  <si>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</si>
  <si>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</si>
  <si>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</si>
  <si>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</si>
  <si>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</si>
  <si>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</si>
  <si>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</si>
  <si>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</si>
  <si>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</si>
  <si>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</si>
  <si>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</si>
  <si>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</si>
  <si>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</si>
  <si>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</si>
  <si>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</si>
  <si>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</si>
  <si>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</si>
  <si>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</si>
  <si>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</si>
  <si>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</si>
  <si>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</si>
  <si>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</si>
  <si>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</si>
  <si>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</si>
  <si>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</si>
  <si>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</si>
  <si>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</si>
  <si>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</si>
  <si>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</si>
  <si>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</si>
  <si>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</si>
  <si>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</si>
  <si>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</si>
  <si>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</si>
  <si>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</si>
  <si>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</si>
  <si>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</si>
  <si>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</si>
  <si>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</si>
  <si>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</si>
  <si>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</si>
  <si>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</si>
  <si>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</si>
  <si>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</si>
  <si>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</si>
  <si>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</si>
  <si>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</si>
  <si>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</si>
  <si>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</si>
  <si>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</si>
  <si>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</si>
  <si>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</si>
  <si>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</si>
  <si>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</si>
  <si>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</si>
  <si>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</si>
  <si>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</si>
  <si>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</si>
  <si>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</si>
  <si>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</si>
  <si>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</si>
  <si>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</si>
  <si>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</si>
  <si>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</si>
  <si>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</si>
  <si>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</si>
  <si>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</si>
  <si>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</si>
  <si>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</si>
  <si>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</si>
  <si>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</si>
  <si>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</si>
  <si>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</si>
  <si>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</si>
  <si>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</si>
  <si>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</si>
  <si>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</si>
  <si>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</si>
  <si>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</si>
  <si>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</si>
  <si>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</si>
  <si>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</si>
  <si>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</si>
  <si>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</si>
  <si>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</si>
  <si>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</si>
  <si>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</si>
  <si>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</si>
  <si>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</si>
  <si>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</si>
  <si>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</si>
  <si>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</si>
  <si>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</si>
  <si>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</si>
  <si>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</si>
  <si>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</si>
  <si>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</si>
  <si>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</si>
  <si>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</si>
  <si>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</si>
  <si>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</si>
  <si>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</si>
  <si>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</si>
  <si>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</si>
  <si>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</si>
  <si>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</si>
  <si>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</si>
  <si>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</si>
  <si>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</si>
  <si>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</si>
  <si>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</si>
  <si>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</si>
  <si>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</si>
  <si>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</si>
  <si>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</si>
  <si>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</si>
  <si>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</si>
  <si>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</si>
  <si>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</si>
  <si>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</si>
  <si>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</si>
  <si>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</si>
  <si>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</si>
  <si>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</si>
  <si>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</si>
  <si>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</si>
  <si>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</si>
  <si>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</si>
  <si>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</si>
  <si>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</si>
  <si>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</si>
  <si>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</si>
  <si>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</si>
  <si>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</si>
  <si>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</si>
  <si>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</si>
  <si>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</si>
  <si>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</si>
  <si>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</si>
  <si>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</si>
  <si>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</si>
  <si>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</si>
  <si>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</si>
  <si>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</si>
  <si>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</si>
  <si>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</si>
  <si>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</si>
  <si>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</si>
  <si>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</si>
  <si>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</si>
  <si>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</si>
  <si>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</si>
  <si>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</si>
  <si>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</si>
  <si>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</si>
  <si>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</si>
  <si>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</si>
  <si>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</si>
  <si>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</si>
  <si>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</si>
  <si>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</si>
  <si>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</si>
  <si>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</si>
  <si>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</si>
  <si>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</si>
  <si>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</si>
  <si>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</si>
  <si>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</si>
  <si>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</si>
  <si>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</si>
  <si>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</si>
  <si>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</si>
  <si>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</si>
  <si>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</si>
  <si>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</si>
  <si>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</si>
  <si>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</si>
  <si>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</si>
  <si>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</si>
  <si>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</si>
  <si>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</si>
  <si>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</si>
  <si>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</si>
  <si>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</si>
  <si>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</si>
  <si>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</si>
  <si>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</si>
  <si>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</si>
  <si>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</si>
  <si>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</si>
  <si>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</si>
  <si>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</si>
  <si>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</si>
  <si>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</si>
  <si>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</si>
  <si>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</si>
  <si>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</si>
  <si>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</si>
  <si>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</si>
  <si>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</si>
  <si>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</si>
  <si>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</si>
  <si>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</si>
  <si>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</si>
  <si>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</si>
  <si>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</si>
  <si>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</si>
  <si>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</si>
  <si>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</si>
  <si>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</si>
  <si>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</si>
  <si>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</si>
  <si>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</si>
  <si>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</si>
  <si>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</si>
  <si>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</si>
  <si>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</si>
  <si>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</si>
  <si>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</si>
  <si>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</si>
  <si>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</si>
  <si>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</si>
  <si>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</si>
  <si>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</si>
  <si>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</si>
  <si>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</si>
  <si>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</si>
  <si>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</si>
  <si>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</si>
  <si>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</si>
  <si>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</si>
  <si>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</si>
  <si>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</si>
  <si>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</si>
  <si>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</si>
  <si>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</si>
  <si>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</si>
  <si>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</si>
  <si>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</si>
  <si>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</si>
  <si>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</si>
  <si>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</si>
  <si>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</si>
  <si>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</si>
  <si>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</si>
  <si>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</si>
  <si>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</si>
  <si>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</si>
  <si>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</si>
  <si>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</si>
  <si>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</si>
  <si>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</si>
  <si>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</si>
  <si>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</si>
  <si>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</si>
  <si>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</si>
  <si>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</si>
  <si>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</si>
  <si>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</si>
  <si>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</si>
  <si>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</si>
  <si>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</si>
  <si>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</si>
  <si>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</si>
  <si>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</si>
  <si>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</si>
  <si>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</si>
  <si>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</si>
  <si>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</si>
  <si>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</si>
  <si>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</si>
  <si>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</si>
  <si>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</si>
  <si>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</si>
  <si>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</si>
  <si>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</si>
  <si>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</si>
  <si>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</si>
  <si>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</si>
  <si>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</si>
  <si>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</si>
  <si>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</si>
  <si>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</si>
  <si>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</si>
  <si>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</si>
  <si>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</si>
  <si>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</si>
  <si>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</si>
  <si>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</si>
  <si>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</si>
  <si>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</si>
  <si>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</si>
  <si>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</si>
  <si>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</si>
  <si>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</si>
  <si>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</si>
  <si>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</si>
  <si>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</si>
  <si>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</si>
  <si>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</si>
  <si>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</si>
  <si>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</si>
  <si>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</si>
  <si>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</si>
  <si>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</si>
  <si>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</si>
  <si>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</si>
  <si>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</si>
  <si>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</si>
  <si>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</si>
  <si>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</si>
  <si>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</si>
  <si>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</si>
  <si>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</si>
  <si>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</si>
  <si>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</si>
  <si>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</si>
  <si>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</si>
  <si>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</si>
  <si>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</si>
  <si>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</si>
  <si>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</si>
  <si>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</si>
  <si>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</si>
  <si>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</si>
  <si>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</si>
  <si>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</si>
  <si>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</si>
  <si>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</si>
  <si>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</si>
  <si>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</si>
  <si>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</si>
  <si>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</si>
  <si>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</si>
  <si>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</si>
  <si>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</si>
  <si>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</si>
  <si>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</si>
  <si>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</si>
  <si>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</si>
  <si>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</si>
  <si>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</si>
  <si>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</si>
  <si>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</si>
  <si>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</si>
  <si>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</si>
  <si>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</si>
  <si>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</si>
  <si>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</si>
  <si>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</si>
  <si>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</si>
  <si>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</si>
  <si>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</si>
  <si>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</si>
  <si>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</si>
  <si>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</si>
  <si>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</si>
  <si>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</si>
  <si>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</si>
  <si>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</si>
  <si>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</si>
  <si>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</si>
  <si>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</si>
  <si>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</si>
  <si>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</si>
  <si>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</si>
  <si>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</si>
  <si>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</si>
  <si>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</si>
  <si>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</si>
  <si>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</si>
  <si>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</si>
  <si>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</si>
  <si>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</si>
  <si>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</si>
  <si>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</si>
  <si>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</si>
  <si>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</si>
  <si>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</si>
  <si>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</si>
  <si>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</si>
  <si>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</si>
  <si>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</si>
  <si>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</si>
  <si>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</si>
  <si>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</si>
  <si>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</si>
  <si>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</si>
  <si>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</si>
  <si>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</si>
  <si>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</si>
  <si>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</si>
  <si>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</si>
  <si>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</si>
  <si>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</si>
  <si>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</si>
  <si>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</si>
  <si>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</si>
  <si>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</si>
  <si>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</si>
  <si>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</si>
  <si>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</si>
  <si>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</si>
  <si>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</si>
  <si>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</si>
  <si>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</si>
  <si>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</si>
  <si>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</si>
  <si>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</si>
  <si>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</si>
  <si>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</si>
  <si>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</si>
  <si>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</si>
  <si>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</si>
  <si>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</si>
  <si>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</si>
  <si>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</si>
  <si>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</si>
  <si>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</si>
  <si>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</si>
  <si>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</si>
  <si>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</si>
  <si>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</si>
  <si>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</si>
  <si>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</si>
  <si>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</si>
  <si>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</si>
  <si>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</si>
  <si>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</si>
  <si>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</si>
  <si>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</si>
  <si>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</si>
  <si>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</si>
  <si>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</si>
  <si>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</si>
  <si>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</si>
  <si>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</si>
  <si>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</si>
  <si>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</si>
  <si>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</si>
  <si>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</si>
  <si>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</si>
  <si>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</si>
  <si>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</si>
  <si>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</si>
  <si>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</si>
  <si>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</si>
  <si>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</si>
  <si>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</si>
  <si>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</si>
  <si>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</si>
  <si>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</si>
  <si>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</si>
  <si>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</si>
  <si>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</si>
  <si>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</si>
  <si>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</si>
  <si>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</si>
  <si>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</si>
  <si>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</si>
  <si>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</si>
  <si>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</si>
  <si>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</si>
  <si>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</si>
  <si>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</si>
  <si>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</si>
  <si>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</si>
  <si>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</si>
  <si>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</si>
  <si>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</si>
  <si>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</si>
  <si>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</si>
  <si>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</si>
  <si>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</si>
  <si>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</si>
  <si>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</si>
  <si>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</si>
  <si>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</si>
  <si>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</si>
  <si>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</si>
  <si>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</si>
  <si>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</si>
  <si>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</si>
  <si>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</si>
  <si>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</si>
  <si>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</si>
  <si>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</si>
  <si>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</si>
  <si>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</si>
  <si>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</si>
  <si>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</si>
  <si>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</si>
  <si>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</si>
  <si>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</si>
  <si>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</si>
  <si>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</si>
  <si>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</si>
  <si>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</si>
  <si>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</si>
  <si>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</si>
  <si>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</si>
  <si>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</si>
  <si>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</si>
  <si>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</si>
  <si>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</si>
  <si>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</si>
  <si>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</si>
  <si>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</si>
  <si>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</si>
  <si>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</si>
  <si>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</si>
  <si>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</si>
  <si>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</si>
  <si>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</si>
  <si>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</si>
  <si>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</si>
  <si>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</si>
  <si>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</si>
  <si>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</si>
  <si>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</si>
  <si>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</si>
  <si>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</si>
  <si>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</si>
  <si>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</si>
  <si>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</si>
  <si>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</si>
  <si>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</si>
  <si>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</si>
  <si>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</si>
  <si>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</si>
  <si>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</si>
  <si>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</si>
  <si>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</si>
  <si>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</si>
  <si>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</si>
  <si>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</si>
  <si>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</si>
  <si>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</si>
  <si>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</si>
  <si>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</si>
  <si>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</si>
  <si>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</si>
  <si>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</si>
  <si>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</si>
  <si>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</si>
  <si>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</si>
  <si>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</si>
  <si>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</si>
  <si>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</si>
  <si>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</si>
  <si>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</si>
  <si>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</si>
  <si>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</si>
  <si>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</si>
  <si>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</si>
  <si>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</si>
  <si>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</si>
  <si>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</si>
  <si>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</si>
  <si>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</si>
  <si>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</si>
  <si>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</si>
  <si>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</si>
  <si>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</si>
  <si>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</si>
  <si>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</si>
  <si>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</si>
  <si>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</si>
  <si>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</si>
  <si>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</si>
  <si>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</si>
  <si>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</si>
  <si>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</si>
  <si>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</si>
  <si>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</si>
  <si>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</si>
  <si>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</si>
  <si>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</si>
  <si>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</si>
  <si>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</si>
  <si>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</si>
  <si>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</si>
  <si>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</si>
  <si>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</si>
  <si>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</si>
  <si>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</si>
  <si>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</si>
  <si>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</si>
  <si>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</si>
  <si>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</si>
  <si>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</si>
  <si>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</si>
  <si>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</si>
  <si>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</si>
  <si>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</si>
  <si>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</si>
  <si>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</si>
  <si>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</si>
  <si>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</si>
  <si>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</si>
  <si>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</si>
  <si>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</si>
  <si>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</si>
  <si>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</si>
  <si>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</si>
  <si>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</si>
  <si>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</si>
  <si>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</si>
  <si>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</si>
  <si>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</si>
  <si>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</si>
  <si>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</si>
  <si>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</si>
  <si>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</si>
  <si>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</si>
  <si>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</si>
  <si>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</si>
  <si>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</si>
  <si>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</si>
  <si>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</si>
  <si>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</si>
  <si>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</si>
  <si>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</si>
  <si>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</si>
  <si>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</si>
  <si>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</si>
  <si>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</si>
  <si>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</si>
  <si>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</si>
  <si>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</si>
  <si>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</si>
  <si>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</si>
  <si>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</si>
  <si>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</si>
  <si>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</si>
  <si>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</si>
  <si>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</si>
  <si>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</si>
  <si>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</si>
  <si>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</si>
  <si>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</si>
  <si>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</si>
  <si>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</si>
  <si>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</si>
  <si>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</si>
  <si>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</si>
  <si>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</si>
  <si>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</si>
  <si>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</si>
  <si>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</si>
  <si>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</si>
  <si>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</si>
  <si>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</si>
  <si>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</si>
  <si>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</si>
  <si>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</si>
  <si>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</si>
  <si>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</si>
  <si>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</si>
  <si>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</si>
  <si>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</si>
  <si>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</si>
  <si>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</si>
  <si>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</si>
  <si>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</si>
  <si>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</si>
  <si>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</si>
  <si>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</si>
  <si>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</si>
  <si>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</si>
  <si>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</si>
  <si>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</si>
  <si>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</si>
  <si>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</si>
  <si>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</si>
  <si>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</si>
  <si>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</si>
  <si>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</si>
  <si>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</si>
  <si>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</si>
  <si>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</si>
  <si>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</si>
  <si>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</si>
  <si>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</si>
  <si>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</si>
  <si>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</si>
  <si>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</si>
  <si>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</si>
  <si>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</si>
  <si>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</si>
  <si>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</si>
  <si>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</si>
  <si>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</si>
  <si>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</si>
  <si>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</si>
  <si>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</si>
  <si>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</si>
  <si>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</si>
  <si>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</si>
  <si>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</si>
  <si>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</si>
  <si>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</si>
  <si>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</si>
  <si>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</si>
  <si>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</si>
  <si>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</si>
  <si>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</si>
  <si>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</si>
  <si>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</si>
  <si>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</si>
  <si>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</si>
  <si>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</si>
  <si>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</si>
  <si>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</si>
  <si>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</si>
  <si>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</si>
  <si>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</si>
  <si>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</si>
  <si>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</si>
  <si>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</si>
  <si>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</si>
  <si>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</si>
  <si>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</si>
  <si>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</si>
  <si>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</si>
  <si>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</si>
  <si>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</si>
  <si>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</si>
  <si>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</si>
  <si>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</si>
  <si>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</si>
  <si>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</si>
  <si>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</si>
  <si>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</si>
  <si>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</si>
  <si>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</si>
  <si>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</si>
  <si>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</si>
  <si>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</si>
  <si>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</si>
  <si>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</si>
  <si>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</si>
  <si>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</si>
  <si>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</si>
  <si>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</si>
  <si>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</si>
  <si>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</si>
  <si>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</si>
  <si>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</si>
  <si>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</si>
  <si>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</si>
  <si>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</si>
  <si>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</si>
  <si>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</si>
  <si>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</si>
  <si>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</si>
  <si>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</si>
  <si>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</si>
  <si>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</si>
  <si>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</si>
  <si>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</si>
  <si>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</si>
  <si>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</si>
  <si>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</si>
  <si>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</si>
  <si>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</si>
  <si>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</si>
  <si>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</si>
  <si>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</si>
  <si>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</si>
  <si>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</si>
  <si>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</si>
  <si>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</si>
  <si>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</si>
  <si>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</si>
  <si>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</si>
  <si>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</si>
  <si>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</si>
  <si>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</si>
  <si>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</si>
  <si>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</si>
  <si>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</si>
  <si>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</si>
  <si>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</si>
  <si>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</si>
  <si>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</si>
  <si>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</si>
  <si>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</si>
  <si>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</si>
  <si>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</si>
  <si>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</si>
  <si>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</si>
  <si>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</si>
  <si>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</si>
  <si>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</si>
  <si>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</si>
  <si>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</si>
  <si>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</si>
  <si>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</si>
  <si>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</si>
  <si>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</si>
  <si>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</si>
  <si>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</si>
  <si>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</si>
  <si>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</si>
  <si>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</si>
  <si>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</si>
  <si>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</si>
  <si>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</si>
  <si>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</si>
  <si>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</si>
  <si>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</si>
  <si>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</si>
  <si>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</si>
  <si>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</si>
  <si>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</si>
  <si>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</si>
  <si>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</si>
  <si>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</si>
  <si>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</si>
  <si>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</si>
  <si>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</si>
  <si>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</si>
  <si>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</si>
  <si>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</si>
  <si>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</si>
  <si>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</si>
  <si>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</si>
  <si>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</si>
  <si>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</si>
  <si>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</si>
  <si>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</si>
  <si>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</si>
  <si>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</si>
  <si>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</si>
  <si>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</si>
  <si>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</si>
  <si>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</si>
  <si>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</si>
  <si>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</si>
  <si>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</si>
  <si>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</si>
  <si>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</si>
  <si>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</si>
  <si>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</si>
  <si>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</si>
  <si>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</si>
  <si>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</si>
  <si>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</si>
  <si>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</si>
  <si>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</si>
  <si>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</si>
  <si>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</si>
  <si>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</si>
  <si>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</si>
  <si>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</si>
  <si>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</si>
  <si>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</si>
  <si>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</si>
  <si>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</si>
  <si>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</si>
  <si>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</si>
  <si>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</si>
  <si>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</si>
  <si>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</si>
  <si>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</si>
  <si>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</si>
  <si>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</si>
  <si>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</si>
  <si>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</si>
  <si>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</si>
  <si>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</si>
  <si>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</si>
  <si>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</si>
  <si>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</si>
  <si>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</si>
  <si>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</si>
  <si>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</si>
  <si>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</si>
  <si>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</si>
  <si>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</si>
  <si>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</si>
  <si>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</si>
  <si>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</si>
  <si>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</si>
  <si>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</si>
  <si>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</si>
  <si>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</si>
  <si>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</si>
  <si>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</si>
  <si>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</si>
  <si>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</si>
  <si>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</si>
  <si>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</si>
  <si>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</si>
  <si>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</si>
  <si>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</si>
  <si>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</si>
  <si>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</si>
  <si>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</si>
  <si>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</si>
  <si>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</si>
  <si>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</si>
  <si>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</si>
  <si>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</si>
  <si>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</si>
  <si>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</si>
  <si>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</si>
  <si>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</si>
  <si>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</si>
  <si>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</si>
  <si>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</si>
  <si>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</si>
  <si>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</si>
  <si>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</si>
  <si>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</si>
  <si>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</si>
  <si>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</si>
  <si>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</si>
  <si>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</si>
  <si>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</si>
  <si>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</si>
  <si>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</si>
  <si>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</si>
  <si>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</si>
  <si>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</si>
  <si>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</si>
  <si>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</si>
  <si>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</si>
  <si>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</si>
  <si>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</si>
  <si>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</si>
  <si>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</si>
  <si>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</si>
  <si>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</si>
  <si>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</si>
  <si>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</si>
  <si>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</si>
  <si>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</si>
  <si>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</si>
  <si>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</si>
  <si>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</si>
  <si>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</si>
  <si>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</si>
  <si>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</si>
  <si>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</si>
  <si>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</si>
  <si>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</si>
  <si>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</si>
  <si>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</si>
  <si>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</si>
  <si>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</si>
  <si>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</si>
  <si>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</si>
  <si>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</si>
  <si>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</si>
  <si>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</si>
  <si>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</si>
  <si>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</si>
  <si>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</si>
  <si>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</si>
  <si>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</si>
  <si>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</si>
  <si>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</si>
  <si>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</si>
  <si>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</si>
  <si>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</si>
  <si>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</si>
  <si>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</si>
  <si>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</si>
  <si>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</si>
  <si>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</si>
  <si>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</si>
  <si>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</si>
  <si>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</si>
  <si>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</si>
  <si>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</si>
  <si>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</si>
  <si>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</si>
  <si>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</si>
  <si>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</si>
  <si>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</si>
  <si>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</si>
  <si>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</si>
  <si>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</si>
  <si>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</si>
  <si>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</si>
  <si>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</si>
  <si>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</si>
  <si>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</si>
  <si>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</si>
  <si>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</si>
  <si>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</si>
  <si>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</si>
  <si>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</si>
  <si>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</si>
  <si>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</si>
  <si>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</si>
  <si>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</si>
  <si>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</si>
  <si>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</si>
  <si>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</si>
  <si>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</si>
  <si>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</si>
  <si>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</si>
  <si>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</si>
  <si>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</si>
  <si>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</si>
  <si>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</si>
  <si>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</si>
  <si>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</si>
  <si>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</si>
  <si>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</si>
  <si>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</si>
  <si>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</si>
  <si>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</si>
  <si>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</si>
  <si>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</si>
  <si>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</si>
  <si>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</si>
  <si>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</si>
  <si>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</si>
  <si>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</si>
  <si>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</si>
  <si>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</si>
  <si>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</si>
  <si>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</si>
  <si>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</si>
  <si>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</si>
  <si>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</si>
  <si>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</si>
  <si>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</si>
  <si>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</si>
  <si>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</si>
  <si>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</si>
  <si>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</si>
  <si>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</si>
  <si>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</si>
  <si>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</si>
  <si>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</si>
  <si>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</si>
  <si>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</si>
  <si>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</si>
  <si>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</si>
  <si>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</si>
  <si>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</si>
  <si>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</si>
  <si>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</si>
  <si>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</si>
  <si>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</si>
  <si>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</si>
  <si>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</si>
  <si>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</si>
  <si>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</si>
  <si>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</si>
  <si>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</si>
  <si>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</si>
  <si>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</si>
  <si>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</si>
  <si>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</si>
  <si>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</si>
  <si>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</si>
  <si>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</si>
  <si>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</si>
  <si>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</si>
  <si>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</si>
  <si>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</si>
  <si>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</si>
  <si>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</si>
  <si>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</si>
  <si>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</si>
  <si>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</si>
  <si>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</si>
  <si>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</si>
  <si>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</si>
  <si>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</si>
  <si>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</si>
  <si>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</si>
  <si>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</si>
  <si>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</si>
  <si>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</si>
  <si>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</si>
  <si>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</si>
  <si>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</si>
  <si>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</si>
  <si>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</si>
  <si>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</si>
  <si>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</si>
  <si>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</si>
  <si>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</si>
  <si>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</si>
  <si>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</si>
  <si>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</si>
  <si>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</si>
  <si>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</si>
  <si>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</si>
  <si>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</si>
  <si>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</si>
  <si>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</si>
  <si>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</si>
  <si>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</si>
  <si>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</si>
  <si>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</si>
  <si>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</si>
  <si>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</si>
  <si>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</si>
  <si>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</si>
  <si>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</si>
  <si>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</si>
  <si>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</si>
  <si>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</si>
  <si>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</si>
  <si>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</si>
  <si>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</si>
  <si>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</si>
  <si>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</si>
  <si>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</si>
  <si>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</si>
  <si>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</si>
  <si>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</si>
  <si>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</si>
  <si>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</si>
  <si>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</si>
  <si>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</si>
  <si>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</si>
  <si>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</si>
  <si>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</si>
  <si>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</si>
  <si>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</si>
  <si>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</si>
  <si>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</si>
  <si>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</si>
  <si>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</si>
  <si>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</si>
  <si>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</si>
  <si>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</si>
  <si>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</si>
  <si>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</si>
  <si>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</si>
  <si>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</si>
  <si>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</si>
  <si>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</si>
  <si>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</si>
  <si>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</si>
  <si>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</si>
  <si>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</si>
  <si>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</si>
  <si>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</si>
  <si>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</si>
  <si>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</si>
  <si>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</si>
  <si>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</si>
  <si>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</si>
  <si>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</si>
  <si>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</si>
  <si>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</si>
  <si>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</si>
  <si>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</si>
  <si>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</si>
  <si>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</si>
  <si>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</si>
  <si>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</si>
  <si>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</si>
  <si>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</si>
  <si>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</si>
  <si>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</si>
  <si>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</si>
  <si>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</si>
  <si>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</si>
  <si>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</si>
  <si>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</si>
  <si>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</si>
  <si>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</si>
  <si>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</si>
  <si>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</si>
  <si>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</si>
  <si>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</si>
  <si>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</si>
  <si>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</si>
  <si>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</si>
  <si>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</si>
  <si>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</si>
  <si>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</si>
  <si>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</si>
  <si>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</si>
  <si>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</si>
  <si>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</si>
  <si>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</si>
  <si>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</si>
  <si>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</si>
  <si>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</si>
  <si>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</si>
  <si>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</si>
  <si>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</si>
  <si>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</si>
  <si>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</si>
  <si>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</si>
  <si>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</si>
  <si>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</si>
  <si>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</si>
  <si>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</si>
  <si>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</si>
  <si>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</si>
  <si>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</si>
  <si>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</si>
  <si>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</si>
  <si>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</si>
  <si>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</si>
  <si>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</si>
  <si>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</si>
  <si>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</si>
  <si>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</si>
  <si>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</si>
  <si>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</si>
  <si>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</si>
  <si>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</si>
  <si>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</si>
  <si>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</si>
  <si>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</si>
  <si>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</si>
  <si>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</si>
  <si>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</si>
  <si>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</si>
  <si>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</si>
  <si>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</si>
  <si>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</si>
  <si>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</si>
  <si>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</si>
  <si>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</si>
  <si>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</si>
  <si>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</si>
  <si>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</si>
  <si>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</si>
  <si>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</si>
  <si>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</si>
  <si>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</si>
  <si>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</si>
  <si>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</si>
  <si>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</si>
  <si>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</si>
  <si>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</si>
  <si>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</si>
  <si>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</si>
  <si>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</si>
  <si>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</si>
  <si>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</si>
  <si>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</si>
  <si>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</si>
  <si>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</si>
  <si>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</si>
  <si>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</si>
  <si>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</si>
  <si>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</si>
  <si>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</si>
  <si>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</si>
  <si>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</si>
  <si>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</si>
  <si>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</si>
  <si>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</si>
  <si>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</si>
  <si>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</si>
  <si>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</si>
  <si>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</si>
  <si>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</si>
  <si>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</si>
  <si>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</si>
  <si>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</si>
  <si>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</si>
  <si>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</si>
  <si>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</si>
  <si>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</si>
  <si>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</si>
  <si>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</si>
  <si>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</si>
  <si>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</si>
  <si>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</si>
  <si>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</si>
  <si>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</si>
  <si>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</si>
  <si>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</si>
  <si>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</si>
  <si>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</si>
  <si>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</si>
  <si>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</si>
  <si>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</si>
  <si>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</si>
  <si>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</si>
  <si>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</si>
  <si>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</si>
  <si>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</si>
  <si>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</si>
  <si>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</si>
  <si>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</si>
  <si>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</si>
  <si>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</si>
  <si>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</si>
  <si>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</si>
  <si>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</si>
  <si>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</si>
  <si>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</si>
  <si>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</si>
  <si>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</si>
  <si>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</si>
  <si>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</si>
  <si>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</si>
  <si>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</si>
  <si>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</si>
  <si>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</si>
  <si>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</si>
  <si>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</si>
  <si>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</si>
  <si>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</si>
  <si>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</si>
  <si>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</si>
  <si>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</si>
  <si>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</si>
  <si>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</si>
  <si>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</si>
  <si>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</si>
  <si>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</si>
  <si>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</si>
  <si>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</si>
  <si>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</si>
  <si>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</si>
  <si>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</si>
  <si>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</si>
  <si>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</si>
  <si>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</si>
  <si>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</si>
  <si>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</si>
  <si>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</si>
  <si>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</si>
  <si>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</si>
  <si>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</si>
  <si>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</si>
  <si>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</si>
  <si>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</si>
  <si>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</si>
  <si>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</si>
  <si>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</si>
  <si>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</si>
  <si>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</si>
  <si>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</si>
  <si>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</si>
  <si>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</si>
  <si>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</si>
  <si>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</si>
  <si>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</si>
  <si>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</si>
  <si>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</si>
  <si>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</si>
  <si>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</si>
  <si>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</si>
  <si>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</si>
  <si>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</si>
  <si>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</si>
  <si>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</si>
  <si>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</si>
  <si>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</si>
  <si>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</si>
  <si>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</si>
  <si>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</si>
  <si>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</si>
  <si>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</si>
  <si>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</si>
  <si>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</si>
  <si>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</si>
  <si>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</si>
  <si>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</si>
  <si>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</si>
  <si>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</si>
  <si>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</si>
  <si>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</si>
  <si>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</si>
  <si>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</si>
  <si>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</si>
  <si>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</si>
  <si>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</si>
  <si>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</si>
  <si>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</si>
  <si>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</si>
  <si>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</si>
  <si>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</si>
  <si>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</si>
  <si>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</si>
  <si>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</si>
  <si>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</si>
  <si>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</si>
  <si>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</si>
  <si>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</si>
  <si>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</si>
  <si>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</si>
  <si>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</si>
  <si>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</si>
  <si>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</si>
  <si>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</si>
  <si>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</si>
  <si>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</si>
  <si>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</si>
  <si>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</si>
  <si>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</si>
  <si>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</si>
  <si>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</si>
  <si>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</si>
  <si>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</si>
  <si>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</si>
  <si>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</si>
  <si>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</si>
  <si>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</si>
  <si>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</si>
  <si>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</si>
  <si>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</si>
  <si>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</si>
  <si>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</si>
  <si>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</si>
  <si>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</si>
  <si>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</si>
  <si>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</si>
  <si>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</si>
  <si>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</si>
  <si>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</si>
  <si>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</si>
  <si>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</si>
  <si>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</si>
  <si>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</si>
  <si>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</si>
  <si>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</si>
  <si>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</si>
  <si>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</si>
  <si>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</si>
  <si>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</si>
  <si>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</si>
  <si>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</si>
  <si>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</si>
  <si>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</si>
  <si>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</si>
  <si>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</si>
  <si>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</si>
  <si>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</si>
  <si>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</si>
  <si>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</si>
  <si>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</si>
  <si>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</si>
  <si>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</si>
  <si>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</si>
  <si>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</si>
  <si>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</si>
  <si>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</si>
  <si>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</si>
  <si>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</si>
  <si>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</si>
  <si>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</si>
  <si>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</si>
  <si>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</si>
  <si>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</si>
  <si>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</si>
  <si>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</si>
  <si>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</si>
  <si>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</si>
  <si>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</si>
  <si>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</si>
  <si>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</si>
  <si>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</si>
  <si>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</si>
  <si>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</si>
  <si>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</si>
  <si>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</si>
  <si>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</si>
  <si>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</si>
  <si>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</si>
  <si>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</si>
  <si>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</si>
  <si>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</si>
  <si>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</si>
  <si>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</si>
  <si>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</si>
  <si>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</si>
  <si>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</si>
  <si>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</si>
  <si>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</si>
  <si>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</si>
  <si>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</si>
  <si>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</si>
  <si>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</si>
  <si>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</si>
  <si>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</si>
  <si>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</si>
  <si>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</si>
  <si>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</si>
  <si>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</si>
  <si>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</si>
  <si>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</si>
  <si>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</si>
  <si>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</si>
  <si>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</si>
  <si>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</si>
  <si>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</si>
  <si>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</si>
  <si>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</si>
  <si>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</si>
  <si>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</si>
  <si>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</si>
  <si>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</si>
  <si>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</si>
  <si>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</si>
  <si>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</si>
  <si>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</si>
  <si>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</si>
  <si>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</si>
  <si>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</si>
  <si>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</si>
  <si>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</si>
  <si>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</si>
  <si>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</si>
  <si>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</si>
  <si>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</si>
  <si>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</si>
  <si>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</si>
  <si>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</si>
  <si>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</si>
  <si>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</si>
  <si>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</si>
  <si>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</si>
  <si>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</si>
  <si>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</si>
  <si>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</si>
  <si>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</si>
  <si>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</si>
  <si>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</si>
  <si>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</si>
  <si>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</si>
  <si>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</si>
  <si>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</si>
  <si>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</si>
  <si>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</si>
  <si>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</si>
  <si>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</si>
  <si>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</si>
  <si>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</si>
  <si>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</si>
  <si>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</si>
  <si>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</si>
  <si>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</si>
  <si>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</si>
  <si>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</si>
  <si>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</si>
  <si>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</si>
  <si>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</si>
  <si>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</si>
  <si>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</si>
  <si>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</si>
  <si>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</si>
  <si>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</si>
  <si>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</si>
  <si>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</si>
  <si>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</si>
  <si>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</si>
  <si>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</si>
  <si>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</si>
  <si>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</si>
  <si>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</si>
  <si>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</si>
  <si>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</si>
  <si>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</si>
  <si>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</si>
  <si>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</si>
  <si>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</si>
  <si>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</si>
  <si>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</si>
  <si>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</si>
  <si>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</si>
  <si>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</si>
  <si>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</si>
  <si>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</si>
  <si>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</si>
  <si>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</si>
  <si>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</si>
  <si>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</si>
  <si>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</si>
  <si>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</si>
  <si>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</si>
  <si>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</si>
  <si>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</si>
  <si>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</si>
  <si>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</si>
  <si>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</si>
  <si>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</si>
  <si>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</si>
  <si>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</si>
  <si>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</si>
  <si>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</si>
  <si>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</si>
  <si>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</si>
  <si>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</si>
  <si>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</si>
  <si>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</si>
  <si>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</si>
  <si>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</si>
  <si>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</si>
  <si>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</si>
  <si>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</si>
  <si>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</si>
  <si>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</si>
  <si>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</si>
  <si>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</si>
  <si>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</si>
  <si>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</si>
  <si>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</si>
  <si>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</si>
  <si>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</si>
  <si>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</si>
  <si>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</si>
  <si>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</si>
  <si>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</si>
  <si>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</si>
  <si>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</si>
  <si>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</si>
  <si>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</si>
  <si>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</si>
  <si>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</si>
  <si>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</si>
  <si>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</si>
  <si>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</si>
  <si>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</si>
  <si>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</si>
  <si>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</si>
  <si>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</si>
  <si>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</si>
  <si>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</si>
  <si>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</si>
  <si>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</si>
  <si>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</si>
  <si>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</si>
  <si>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</si>
  <si>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</si>
  <si>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</si>
  <si>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</si>
  <si>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</si>
  <si>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</si>
  <si>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</si>
  <si>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</si>
  <si>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</si>
  <si>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</si>
  <si>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</si>
  <si>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</si>
  <si>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</si>
  <si>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</si>
  <si>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</si>
  <si>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</si>
  <si>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</si>
  <si>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</si>
  <si>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</si>
  <si>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</si>
  <si>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</si>
  <si>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</si>
  <si>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</si>
  <si>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</si>
  <si>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</si>
  <si>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</si>
  <si>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</si>
  <si>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</si>
  <si>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</si>
  <si>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</si>
  <si>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</si>
  <si>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</si>
  <si>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</si>
  <si>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</si>
  <si>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</si>
  <si>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</si>
  <si>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</si>
  <si>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</si>
  <si>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</si>
  <si>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</si>
  <si>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</si>
  <si>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</si>
  <si>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</si>
  <si>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</si>
  <si>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</si>
  <si>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</si>
  <si>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</si>
  <si>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</si>
  <si>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</si>
  <si>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</si>
  <si>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</si>
  <si>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</si>
  <si>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</si>
  <si>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</si>
  <si>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</si>
  <si>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</si>
  <si>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</si>
  <si>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</si>
  <si>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</si>
  <si>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</si>
  <si>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</si>
  <si>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</si>
  <si>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</si>
  <si>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</si>
  <si>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</si>
  <si>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</si>
  <si>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</si>
  <si>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</si>
  <si>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</si>
  <si>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</si>
  <si>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</si>
  <si>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</si>
  <si>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</si>
  <si>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</si>
  <si>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</si>
  <si>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</si>
  <si>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</si>
  <si>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</si>
  <si>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</si>
  <si>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</si>
  <si>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</si>
  <si>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</si>
  <si>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</si>
  <si>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</si>
  <si>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</si>
  <si>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</si>
  <si>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</si>
  <si>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</si>
  <si>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</si>
  <si>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</si>
  <si>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</si>
  <si>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</si>
  <si>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</si>
  <si>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</si>
  <si>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</si>
  <si>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</si>
  <si>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</si>
  <si>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</si>
  <si>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</si>
  <si>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</si>
  <si>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</si>
  <si>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</si>
  <si>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</si>
  <si>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</si>
  <si>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</si>
  <si>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</si>
  <si>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</si>
  <si>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</si>
  <si>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</si>
  <si>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</si>
  <si>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</si>
  <si>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</si>
  <si>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</si>
  <si>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</si>
  <si>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</si>
  <si>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</si>
  <si>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</si>
  <si>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</si>
  <si>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</si>
  <si>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</si>
  <si>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</si>
  <si>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</si>
  <si>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</si>
  <si>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</si>
  <si>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</si>
  <si>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</si>
  <si>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</si>
  <si>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</si>
  <si>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</si>
  <si>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</si>
  <si>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</si>
  <si>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</si>
  <si>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</si>
  <si>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</si>
  <si>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</si>
  <si>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</si>
  <si>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</si>
  <si>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</si>
  <si>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</si>
  <si>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</si>
  <si>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</si>
  <si>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</si>
  <si>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</si>
  <si>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</si>
  <si>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</si>
  <si>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</si>
  <si>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</si>
  <si>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</si>
  <si>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</si>
  <si>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</si>
  <si>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</si>
  <si>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</si>
  <si>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</si>
  <si>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</si>
  <si>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</si>
  <si>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</si>
  <si>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</si>
  <si>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</si>
  <si>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</si>
  <si>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</si>
  <si>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</si>
  <si>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</si>
  <si>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</si>
  <si>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</si>
  <si>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</si>
  <si>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</si>
  <si>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</si>
  <si>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</si>
  <si>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</si>
  <si>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</si>
  <si>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</si>
  <si>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</si>
  <si>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</si>
  <si>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</si>
  <si>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</si>
  <si>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</si>
  <si>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</si>
  <si>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</si>
  <si>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</si>
  <si>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</si>
  <si>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</si>
  <si>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</si>
  <si>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</si>
  <si>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</si>
  <si>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</si>
  <si>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</si>
  <si>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</si>
  <si>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</si>
  <si>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</si>
  <si>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</si>
  <si>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</si>
  <si>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</si>
  <si>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</si>
  <si>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</si>
  <si>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</si>
  <si>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</si>
  <si>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</si>
  <si>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</si>
  <si>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</si>
  <si>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</si>
  <si>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</si>
  <si>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</si>
  <si>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</si>
  <si>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</si>
  <si>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</si>
  <si>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</si>
  <si>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</si>
  <si>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</si>
  <si>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</si>
  <si>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</si>
  <si>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</si>
  <si>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</si>
  <si>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</si>
  <si>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</si>
  <si>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</si>
  <si>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</si>
  <si>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</si>
  <si>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</si>
  <si>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</si>
  <si>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</si>
  <si>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</si>
  <si>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</si>
  <si>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</si>
  <si>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</si>
  <si>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</si>
  <si>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</si>
  <si>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</si>
  <si>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</si>
  <si>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</si>
  <si>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</si>
  <si>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</si>
  <si>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</si>
  <si>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</si>
  <si>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</si>
  <si>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</si>
  <si>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</si>
  <si>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</si>
  <si>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</si>
  <si>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</si>
  <si>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</si>
  <si>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</si>
  <si>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</si>
  <si>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</si>
  <si>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</si>
  <si>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</si>
  <si>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</si>
  <si>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</si>
  <si>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</si>
  <si>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</si>
  <si>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</si>
  <si>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</si>
  <si>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</si>
  <si>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</si>
  <si>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</si>
  <si>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</si>
  <si>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</si>
  <si>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</si>
  <si>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</si>
  <si>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</si>
  <si>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</si>
  <si>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</si>
  <si>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</si>
  <si>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</si>
  <si>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</si>
  <si>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</si>
  <si>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</si>
  <si>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</si>
  <si>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</si>
  <si>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</si>
  <si>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</si>
  <si>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</si>
  <si>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</si>
  <si>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</si>
  <si>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</si>
  <si>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</si>
  <si>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</si>
  <si>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</si>
  <si>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</si>
  <si>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</si>
  <si>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</si>
  <si>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</si>
  <si>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</si>
  <si>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</si>
  <si>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</si>
  <si>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</si>
  <si>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</si>
  <si>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</si>
  <si>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</si>
  <si>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</si>
  <si>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</si>
  <si>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</si>
  <si>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</si>
  <si>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</si>
  <si>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</si>
  <si>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</si>
  <si>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</si>
  <si>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</si>
  <si>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</si>
  <si>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</si>
  <si>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</si>
  <si>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</si>
  <si>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</si>
  <si>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</si>
  <si>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</si>
  <si>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</si>
  <si>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</si>
  <si>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</si>
  <si>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</si>
  <si>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</si>
  <si>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</si>
  <si>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</si>
  <si>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</si>
  <si>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</si>
  <si>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</si>
  <si>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</si>
  <si>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</si>
  <si>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</si>
  <si>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</si>
  <si>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</si>
  <si>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</si>
  <si>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</si>
  <si>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</si>
  <si>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</si>
  <si>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</si>
  <si>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</si>
  <si>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</si>
  <si>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</si>
  <si>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</si>
  <si>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</si>
  <si>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</si>
  <si>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</si>
  <si>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</si>
  <si>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</si>
  <si>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</si>
  <si>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</si>
  <si>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</si>
  <si>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</si>
  <si>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</si>
  <si>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</si>
  <si>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</si>
  <si>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</si>
  <si>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</si>
  <si>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</si>
  <si>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</si>
  <si>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</si>
  <si>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</si>
  <si>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</si>
  <si>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</si>
  <si>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</si>
  <si>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</si>
  <si>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</si>
  <si>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</si>
  <si>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</si>
  <si>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</si>
  <si>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</si>
  <si>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</si>
  <si>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</si>
  <si>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</si>
  <si>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</si>
  <si>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</si>
  <si>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</si>
  <si>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</si>
  <si>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</si>
  <si>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</si>
  <si>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</si>
  <si>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</si>
  <si>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</si>
  <si>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</si>
  <si>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</si>
  <si>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</si>
  <si>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</si>
  <si>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</si>
  <si>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</si>
  <si>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</si>
  <si>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</si>
  <si>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</si>
  <si>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</si>
  <si>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</si>
  <si>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</si>
  <si>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</si>
  <si>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</si>
  <si>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</si>
  <si>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</si>
  <si>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</si>
  <si>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</si>
  <si>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</si>
  <si>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</si>
  <si>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</si>
  <si>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</si>
  <si>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</si>
  <si>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</si>
  <si>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</si>
  <si>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</si>
  <si>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</si>
  <si>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</si>
  <si>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</si>
  <si>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</si>
  <si>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</si>
  <si>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</si>
  <si>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</si>
  <si>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</si>
  <si>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</si>
  <si>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</si>
  <si>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</si>
  <si>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</si>
  <si>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</si>
  <si>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</si>
  <si>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</si>
  <si>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</si>
  <si>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</si>
  <si>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</si>
  <si>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</si>
  <si>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</si>
  <si>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</si>
  <si>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</si>
  <si>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</si>
  <si>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</si>
  <si>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</si>
  <si>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</si>
  <si>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</si>
  <si>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</si>
  <si>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</si>
  <si>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</si>
  <si>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</si>
  <si>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</si>
  <si>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</si>
  <si>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</si>
  <si>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</si>
  <si>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</si>
  <si>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</si>
  <si>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</si>
  <si>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</si>
  <si>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</si>
  <si>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</si>
  <si>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</si>
  <si>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</si>
  <si>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</si>
  <si>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</si>
  <si>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</si>
  <si>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</si>
  <si>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</si>
  <si>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</si>
  <si>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</si>
  <si>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</si>
  <si>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</si>
  <si>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</si>
  <si>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</si>
  <si>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</si>
  <si>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</si>
  <si>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</si>
  <si>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</si>
  <si>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</si>
  <si>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</si>
  <si>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</si>
  <si>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</si>
  <si>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</si>
  <si>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</si>
  <si>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</si>
  <si>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</si>
  <si>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</si>
  <si>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</si>
  <si>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</si>
  <si>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</si>
  <si>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</si>
  <si>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</si>
  <si>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</si>
  <si>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</si>
  <si>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</si>
  <si>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</si>
  <si>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</si>
  <si>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</si>
  <si>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</si>
  <si>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</si>
  <si>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</si>
  <si>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</si>
  <si>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</si>
  <si>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</si>
  <si>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</si>
  <si>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</si>
  <si>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</si>
  <si>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</si>
  <si>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</si>
  <si>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</si>
  <si>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</si>
  <si>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</si>
  <si>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</si>
  <si>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</si>
  <si>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</si>
  <si>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</si>
  <si>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</si>
  <si>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</si>
  <si>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</si>
  <si>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</si>
  <si>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</si>
  <si>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</si>
  <si>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</si>
  <si>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</si>
  <si>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</si>
  <si>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</si>
  <si>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</si>
  <si>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</si>
  <si>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</si>
  <si>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</si>
  <si>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</si>
  <si>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</si>
  <si>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</si>
  <si>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</si>
  <si>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</si>
  <si>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</si>
  <si>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</si>
  <si>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</si>
  <si>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</si>
  <si>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</si>
  <si>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</si>
  <si>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</si>
  <si>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</si>
  <si>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</si>
  <si>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</si>
  <si>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</si>
  <si>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</si>
  <si>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</si>
  <si>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</si>
  <si>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</si>
  <si>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</si>
  <si>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</si>
  <si>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</si>
  <si>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</si>
  <si>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</si>
  <si>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</si>
  <si>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</si>
  <si>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</si>
  <si>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</si>
  <si>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</si>
  <si>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</si>
  <si>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</si>
  <si>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</si>
  <si>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</si>
  <si>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</si>
  <si>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</si>
  <si>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</si>
  <si>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</si>
  <si>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</si>
  <si>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</si>
  <si>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</si>
  <si>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</si>
  <si>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</si>
  <si>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</si>
  <si>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</si>
  <si>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</si>
  <si>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</si>
  <si>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</si>
  <si>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</si>
  <si>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</si>
  <si>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</si>
  <si>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</si>
  <si>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</si>
  <si>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</si>
  <si>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</si>
  <si>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</si>
  <si>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</si>
  <si>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</si>
  <si>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</si>
  <si>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</si>
  <si>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</si>
  <si>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</si>
  <si>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</si>
  <si>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</si>
  <si>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</si>
  <si>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</si>
  <si>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</si>
  <si>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</si>
  <si>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</si>
  <si>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</si>
  <si>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</si>
  <si>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</si>
  <si>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</si>
  <si>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</si>
  <si>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</si>
  <si>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</si>
  <si>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</si>
  <si>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</si>
  <si>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</si>
  <si>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</si>
  <si>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</si>
  <si>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</si>
  <si>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</si>
  <si>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</si>
  <si>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</si>
  <si>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</si>
  <si>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</si>
  <si>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</si>
  <si>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</si>
  <si>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</si>
  <si>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</si>
  <si>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</si>
  <si>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</si>
  <si>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</si>
  <si>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</si>
  <si>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</si>
  <si>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</si>
  <si>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</si>
  <si>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</si>
  <si>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</si>
  <si>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</si>
  <si>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</si>
  <si>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</si>
  <si>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</si>
  <si>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</si>
  <si>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</si>
  <si>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</si>
  <si>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</si>
  <si>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</si>
  <si>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</si>
  <si>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</si>
  <si>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</si>
  <si>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</si>
  <si>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</si>
  <si>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</si>
  <si>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</si>
  <si>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</si>
  <si>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</si>
  <si>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</si>
  <si>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</si>
  <si>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</si>
  <si>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</si>
  <si>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</si>
  <si>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</si>
  <si>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</si>
  <si>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</si>
  <si>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</si>
  <si>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</si>
  <si>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</si>
  <si>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</si>
  <si>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</si>
  <si>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</si>
  <si>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</si>
  <si>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</si>
  <si>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</si>
  <si>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</si>
  <si>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</si>
  <si>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</si>
  <si>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</si>
  <si>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</si>
  <si>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</si>
  <si>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</si>
  <si>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</si>
  <si>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</si>
  <si>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</si>
  <si>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</si>
  <si>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</si>
  <si>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</si>
  <si>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</si>
  <si>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</si>
  <si>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</si>
  <si>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</si>
  <si>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</si>
  <si>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</si>
  <si>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</si>
  <si>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</si>
  <si>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</si>
  <si>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</si>
  <si>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</si>
  <si>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</si>
  <si>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</si>
  <si>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</si>
  <si>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</si>
  <si>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</si>
  <si>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</si>
  <si>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</si>
  <si>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</si>
  <si>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</si>
  <si>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</si>
  <si>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</si>
  <si>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</si>
  <si>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</si>
  <si>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</si>
  <si>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</si>
  <si>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</si>
  <si>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</si>
  <si>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</si>
  <si>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</si>
  <si>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</si>
  <si>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</si>
  <si>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</si>
  <si>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</si>
  <si>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</si>
  <si>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</si>
  <si>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</si>
  <si>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</si>
  <si>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</si>
  <si>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</si>
  <si>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</si>
  <si>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</si>
  <si>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</si>
  <si>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</si>
  <si>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</si>
  <si>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</si>
  <si>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</si>
  <si>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</si>
  <si>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</si>
  <si>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</si>
  <si>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</si>
  <si>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</si>
  <si>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</si>
  <si>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</si>
  <si>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</si>
  <si>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</si>
  <si>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</si>
  <si>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</si>
  <si>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</si>
  <si>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</si>
  <si>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</si>
  <si>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</si>
  <si>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</si>
  <si>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</si>
  <si>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</si>
  <si>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</si>
  <si>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</si>
  <si>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</si>
  <si>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</si>
  <si>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</si>
  <si>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</si>
  <si>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</si>
  <si>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</si>
  <si>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</si>
  <si>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</si>
  <si>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</si>
  <si>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</si>
  <si>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</si>
  <si>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</si>
  <si>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</si>
  <si>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</si>
  <si>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</si>
  <si>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</si>
  <si>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</si>
  <si>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</si>
  <si>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</si>
  <si>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</si>
  <si>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</si>
  <si>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</si>
  <si>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</si>
  <si>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</si>
  <si>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</si>
  <si>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</si>
  <si>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</si>
  <si>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</si>
  <si>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</si>
  <si>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</si>
  <si>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</si>
  <si>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</si>
  <si>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</si>
  <si>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</si>
  <si>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</si>
  <si>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</si>
  <si>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</si>
  <si>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</si>
  <si>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</si>
  <si>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</si>
  <si>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</si>
  <si>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</si>
  <si>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</si>
  <si>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</si>
  <si>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</si>
  <si>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</si>
  <si>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</si>
  <si>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</si>
  <si>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</si>
  <si>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</si>
  <si>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</si>
  <si>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</si>
  <si>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</si>
  <si>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</si>
  <si>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</si>
  <si>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</si>
  <si>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</si>
  <si>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</si>
  <si>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</si>
  <si>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</si>
  <si>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</si>
  <si>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</si>
  <si>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</si>
  <si>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</si>
  <si>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</si>
  <si>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</si>
  <si>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</si>
  <si>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</si>
  <si>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</si>
  <si>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</si>
  <si>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</si>
  <si>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</si>
  <si>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</si>
  <si>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</si>
  <si>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</si>
  <si>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</si>
  <si>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</si>
  <si>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</si>
  <si>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</si>
  <si>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</si>
  <si>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</si>
  <si>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</si>
  <si>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</si>
  <si>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</si>
  <si>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</si>
  <si>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</si>
  <si>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</si>
  <si>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</si>
  <si>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</si>
  <si>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</si>
  <si>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</si>
  <si>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</si>
  <si>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</si>
  <si>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</si>
  <si>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</si>
  <si>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</si>
  <si>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</si>
  <si>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</si>
  <si>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</si>
  <si>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</si>
  <si>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</si>
  <si>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</si>
  <si>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</si>
  <si>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</si>
  <si>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</si>
  <si>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</si>
  <si>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</si>
  <si>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</si>
  <si>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</si>
  <si>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</si>
  <si>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</si>
  <si>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</si>
  <si>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</si>
  <si>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</si>
  <si>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</si>
  <si>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</si>
  <si>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</si>
  <si>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</si>
  <si>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</si>
  <si>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</si>
  <si>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</si>
  <si>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</si>
  <si>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</si>
  <si>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</si>
  <si>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</si>
  <si>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</si>
  <si>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</si>
  <si>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</si>
  <si>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</si>
  <si>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</si>
  <si>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</si>
  <si>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</si>
  <si>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</si>
  <si>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</si>
  <si>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</si>
  <si>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</si>
  <si>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</si>
  <si>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</si>
  <si>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</si>
  <si>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</si>
  <si>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</si>
  <si>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</si>
  <si>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</si>
  <si>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</si>
  <si>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</si>
  <si>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</si>
  <si>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</si>
  <si>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</si>
  <si>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</si>
  <si>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</si>
  <si>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</si>
  <si>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</si>
  <si>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</si>
  <si>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</si>
  <si>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</si>
  <si>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</si>
  <si>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</si>
  <si>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</si>
  <si>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</si>
  <si>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</si>
  <si>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</si>
  <si>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</si>
  <si>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</si>
  <si>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</si>
  <si>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</si>
  <si>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</si>
  <si>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</si>
  <si>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</si>
  <si>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</si>
  <si>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</si>
  <si>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</si>
  <si>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</si>
  <si>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</si>
  <si>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</si>
  <si>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</si>
  <si>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</si>
  <si>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</si>
  <si>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</si>
  <si>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</si>
  <si>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</si>
  <si>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</si>
  <si>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</si>
  <si>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</si>
  <si>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</si>
  <si>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</si>
  <si>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</si>
  <si>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</si>
  <si>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</si>
  <si>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</si>
  <si>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</si>
  <si>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</si>
  <si>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</si>
  <si>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</si>
  <si>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</si>
  <si>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</si>
  <si>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</si>
  <si>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</si>
  <si>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</si>
  <si>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</si>
  <si>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</si>
  <si>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</si>
  <si>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</si>
  <si>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</si>
  <si>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</si>
  <si>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</si>
  <si>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</si>
  <si>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</si>
  <si>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</si>
  <si>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</si>
  <si>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</si>
  <si>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</si>
  <si>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</si>
  <si>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</si>
  <si>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</si>
  <si>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</si>
  <si>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</si>
  <si>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</si>
  <si>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</si>
  <si>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</si>
  <si>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</si>
  <si>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</si>
  <si>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</si>
  <si>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</si>
  <si>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</si>
  <si>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</si>
  <si>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</si>
  <si>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</si>
  <si>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</si>
  <si>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</si>
  <si>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</si>
  <si>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</si>
  <si>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</si>
  <si>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</si>
  <si>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</si>
  <si>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</si>
  <si>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</si>
  <si>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</si>
  <si>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</si>
  <si>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</si>
  <si>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</si>
  <si>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</si>
  <si>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</si>
  <si>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</si>
  <si>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</si>
  <si>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</si>
  <si>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</si>
  <si>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</si>
  <si>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</si>
  <si>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</si>
  <si>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</si>
  <si>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</si>
  <si>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</si>
  <si>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</si>
  <si>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</si>
  <si>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</si>
  <si>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</si>
  <si>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</si>
  <si>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</si>
  <si>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</si>
  <si>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</si>
  <si>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</si>
  <si>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</si>
  <si>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</si>
  <si>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</si>
  <si>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</si>
  <si>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</si>
  <si>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</si>
  <si>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</si>
  <si>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</si>
  <si>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</si>
  <si>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</si>
  <si>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</si>
  <si>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</si>
  <si>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</si>
  <si>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</si>
  <si>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</si>
  <si>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</si>
  <si>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</si>
  <si>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</si>
  <si>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</si>
  <si>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</si>
  <si>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</si>
  <si>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</si>
  <si>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</si>
  <si>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</si>
  <si>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</si>
  <si>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</si>
  <si>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</si>
  <si>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</si>
  <si>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</si>
  <si>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</si>
  <si>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</si>
  <si>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</si>
  <si>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</si>
  <si>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</si>
  <si>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</si>
  <si>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</si>
  <si>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</si>
  <si>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</si>
  <si>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</si>
  <si>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</si>
  <si>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</si>
  <si>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</si>
  <si>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</si>
  <si>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</si>
  <si>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</si>
  <si>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</si>
  <si>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</si>
  <si>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</si>
  <si>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</si>
  <si>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</si>
  <si>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</si>
  <si>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</si>
  <si>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</si>
  <si>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</si>
  <si>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</si>
  <si>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</si>
  <si>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</si>
  <si>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</si>
  <si>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</si>
  <si>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</si>
  <si>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</si>
  <si>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</si>
  <si>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</si>
  <si>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</si>
  <si>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</si>
  <si>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</si>
  <si>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</si>
  <si>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</si>
  <si>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</si>
  <si>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</si>
  <si>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</si>
  <si>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</si>
  <si>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</si>
  <si>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</si>
  <si>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</si>
  <si>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</si>
  <si>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</si>
  <si>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</si>
  <si>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</si>
  <si>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</si>
  <si>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</si>
  <si>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</si>
  <si>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</si>
  <si>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</si>
  <si>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</si>
  <si>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</si>
  <si>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</si>
  <si>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</si>
  <si>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</si>
  <si>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</si>
  <si>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</si>
  <si>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</si>
  <si>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</si>
  <si>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</si>
  <si>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</si>
  <si>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</si>
  <si>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</si>
  <si>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</si>
  <si>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</si>
  <si>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</si>
  <si>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</si>
  <si>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</si>
  <si>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</si>
  <si>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</si>
  <si>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</si>
  <si>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</si>
  <si>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</si>
  <si>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</si>
  <si>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</si>
  <si>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</si>
  <si>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</si>
  <si>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</si>
  <si>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</si>
  <si>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</si>
  <si>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</si>
  <si>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</si>
  <si>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</si>
  <si>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</si>
  <si>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</si>
  <si>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</si>
  <si>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</si>
  <si>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</si>
  <si>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</si>
  <si>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</si>
  <si>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</si>
  <si>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</si>
  <si>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</si>
  <si>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</si>
  <si>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</si>
  <si>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</si>
  <si>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</si>
  <si>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</si>
  <si>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</si>
  <si>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</si>
  <si>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</si>
  <si>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</si>
  <si>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</si>
  <si>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</si>
  <si>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</si>
  <si>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</si>
  <si>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</si>
  <si>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</si>
  <si>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</si>
  <si>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</si>
  <si>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</si>
  <si>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</si>
  <si>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</si>
  <si>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</si>
  <si>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</si>
  <si>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</si>
  <si>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</si>
  <si>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</si>
  <si>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</si>
  <si>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</si>
  <si>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</si>
  <si>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</si>
  <si>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</si>
  <si>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</si>
  <si>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</si>
  <si>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</si>
  <si>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</si>
  <si>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</si>
  <si>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</si>
  <si>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</si>
  <si>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</si>
  <si>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</si>
  <si>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</si>
  <si>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</si>
  <si>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</si>
  <si>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</si>
  <si>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</si>
  <si>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</si>
  <si>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</si>
  <si>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</si>
  <si>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</si>
  <si>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</si>
  <si>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</si>
  <si>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</si>
  <si>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</si>
  <si>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</si>
  <si>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</si>
  <si>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</si>
  <si>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</si>
  <si>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</si>
  <si>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</si>
  <si>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</si>
  <si>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</si>
  <si>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</si>
  <si>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</si>
  <si>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</si>
  <si>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</si>
  <si>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</si>
  <si>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</si>
  <si>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</si>
  <si>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</si>
  <si>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</si>
  <si>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</si>
  <si>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</si>
  <si>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</si>
  <si>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</si>
  <si>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</si>
  <si>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</si>
  <si>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</si>
  <si>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</si>
  <si>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</si>
  <si>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</si>
  <si>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</si>
  <si>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</si>
  <si>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</si>
  <si>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</si>
  <si>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</si>
  <si>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</si>
  <si>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</si>
  <si>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</si>
  <si>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</si>
  <si>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</si>
  <si>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</si>
  <si>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</si>
  <si>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</si>
  <si>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</si>
  <si>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</si>
  <si>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</si>
  <si>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</si>
  <si>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</si>
  <si>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</si>
  <si>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</si>
  <si>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</si>
  <si>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</si>
  <si>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</si>
  <si>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</si>
  <si>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</si>
  <si>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</si>
  <si>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</si>
  <si>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</si>
  <si>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</si>
  <si>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</si>
  <si>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</si>
  <si>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</si>
  <si>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</si>
  <si>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</si>
  <si>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</si>
  <si>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</si>
  <si>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</si>
  <si>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</si>
  <si>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</si>
  <si>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</si>
  <si>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</si>
  <si>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</si>
  <si>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</si>
  <si>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</si>
  <si>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</si>
  <si>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</si>
  <si>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</si>
  <si>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</si>
  <si>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</si>
  <si>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</si>
  <si>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</si>
  <si>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</si>
  <si>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</si>
  <si>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</si>
  <si>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</si>
  <si>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</si>
  <si>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</si>
  <si>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</si>
  <si>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</si>
  <si>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</si>
  <si>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</si>
  <si>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</si>
  <si>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</si>
  <si>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</si>
  <si>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</si>
  <si>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</si>
  <si>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</si>
  <si>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</si>
  <si>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</si>
  <si>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</si>
  <si>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</si>
  <si>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</si>
  <si>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</si>
  <si>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</si>
  <si>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</si>
  <si>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</si>
  <si>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</si>
  <si>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</si>
  <si>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</si>
  <si>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</si>
  <si>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</si>
  <si>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</si>
  <si>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</si>
  <si>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</si>
  <si>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</si>
  <si>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</si>
  <si>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</si>
  <si>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</si>
  <si>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</si>
  <si>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</si>
  <si>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</si>
  <si>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</si>
  <si>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</si>
  <si>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</si>
  <si>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</si>
  <si>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</si>
  <si>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</si>
  <si>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</si>
  <si>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</si>
  <si>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</si>
  <si>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</si>
  <si>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</si>
  <si>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</si>
  <si>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</si>
  <si>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</si>
  <si>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</si>
  <si>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</si>
  <si>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</si>
  <si>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</si>
  <si>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</si>
  <si>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</si>
  <si>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</si>
  <si>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</si>
  <si>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</si>
  <si>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</si>
  <si>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</si>
  <si>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</si>
  <si>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</si>
  <si>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</si>
  <si>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</si>
  <si>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</si>
  <si>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</si>
  <si>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</si>
  <si>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</si>
  <si>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</si>
  <si>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</si>
  <si>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</si>
  <si>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</si>
  <si>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</si>
  <si>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</si>
  <si>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</si>
  <si>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</si>
  <si>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</si>
  <si>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</si>
  <si>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</si>
  <si>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</si>
  <si>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</si>
  <si>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</si>
  <si>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</si>
  <si>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</si>
  <si>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</si>
  <si>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</si>
  <si>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</si>
  <si>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</si>
  <si>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</si>
  <si>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</si>
  <si>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</si>
  <si>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</si>
  <si>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</si>
  <si>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</si>
  <si>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</si>
  <si>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</si>
  <si>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</si>
  <si>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</si>
  <si>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</si>
  <si>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</si>
  <si>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</si>
  <si>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</si>
  <si>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</si>
  <si>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</si>
  <si>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</si>
  <si>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</si>
  <si>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</si>
  <si>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</si>
  <si>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</si>
  <si>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</si>
  <si>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</si>
  <si>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</si>
  <si>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</si>
  <si>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</si>
  <si>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</si>
  <si>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</si>
  <si>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</si>
  <si>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</si>
  <si>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</si>
  <si>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</si>
  <si>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</si>
  <si>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</si>
  <si>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</si>
  <si>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</si>
  <si>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</si>
  <si>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</si>
  <si>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</si>
  <si>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</si>
  <si>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</si>
  <si>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</si>
  <si>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</si>
  <si>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</si>
  <si>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</si>
  <si>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</si>
  <si>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</si>
  <si>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</si>
  <si>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</si>
  <si>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</si>
  <si>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</si>
  <si>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</si>
  <si>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</si>
  <si>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</si>
  <si>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</si>
  <si>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</si>
  <si>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</si>
  <si>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</si>
  <si>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</si>
  <si>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</si>
  <si>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</si>
  <si>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</si>
  <si>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</si>
  <si>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</si>
  <si>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</si>
  <si>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</si>
  <si>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</si>
  <si>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</si>
  <si>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</si>
  <si>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</si>
  <si>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</si>
  <si>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</si>
  <si>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</si>
  <si>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</si>
  <si>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</si>
  <si>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</si>
  <si>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</si>
  <si>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</si>
  <si>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</si>
  <si>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</si>
  <si>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</si>
  <si>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</si>
  <si>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</si>
  <si>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</si>
  <si>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</si>
  <si>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</si>
  <si>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</si>
  <si>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</si>
  <si>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</si>
  <si>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</si>
  <si>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</si>
  <si>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</si>
  <si>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</si>
  <si>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</si>
  <si>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</si>
  <si>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</si>
  <si>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</si>
  <si>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</si>
  <si>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</si>
  <si>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</si>
  <si>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</si>
  <si>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</si>
  <si>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</si>
  <si>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</si>
  <si>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</si>
  <si>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</si>
  <si>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</si>
  <si>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</si>
  <si>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</si>
  <si>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</si>
  <si>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</si>
  <si>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</si>
  <si>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</si>
  <si>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</si>
  <si>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</si>
  <si>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</si>
  <si>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</si>
  <si>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</si>
  <si>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</si>
  <si>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</si>
  <si>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</si>
  <si>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</si>
  <si>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</si>
  <si>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</si>
  <si>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</si>
  <si>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</si>
  <si>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</si>
  <si>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</si>
  <si>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</si>
  <si>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</si>
  <si>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</si>
  <si>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</si>
  <si>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</si>
  <si>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</si>
  <si>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</si>
  <si>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</si>
  <si>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</si>
  <si>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</si>
  <si>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</si>
  <si>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</si>
  <si>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</si>
  <si>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</si>
  <si>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</si>
  <si>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</si>
  <si>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</si>
  <si>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</si>
  <si>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</si>
  <si>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</si>
  <si>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</si>
  <si>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</si>
  <si>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</si>
  <si>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</si>
  <si>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</si>
  <si>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</si>
  <si>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</si>
  <si>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</si>
  <si>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</si>
  <si>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</si>
  <si>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</si>
  <si>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</si>
  <si>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</si>
  <si>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</si>
  <si>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</si>
  <si>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</si>
  <si>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</si>
  <si>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</si>
  <si>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</si>
  <si>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</si>
  <si>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</si>
  <si>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</si>
  <si>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</si>
  <si>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</si>
  <si>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</si>
  <si>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</si>
  <si>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</si>
  <si>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</si>
  <si>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</si>
  <si>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</si>
  <si>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</si>
  <si>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</si>
  <si>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</si>
  <si>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</si>
  <si>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</si>
  <si>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</si>
  <si>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</si>
  <si>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</si>
  <si>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</si>
  <si>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</si>
  <si>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</si>
  <si>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</si>
  <si>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</si>
  <si>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</si>
  <si>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</si>
  <si>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</si>
  <si>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</si>
  <si>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</si>
  <si>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</si>
  <si>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</si>
  <si>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</si>
  <si>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</si>
  <si>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</si>
  <si>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</si>
  <si>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</si>
  <si>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</si>
  <si>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</si>
  <si>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</si>
  <si>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</si>
  <si>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</si>
  <si>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</si>
  <si>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</si>
  <si>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</si>
  <si>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</si>
  <si>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</si>
  <si>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</si>
  <si>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</si>
  <si>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</si>
  <si>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</si>
  <si>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</si>
  <si>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</si>
  <si>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</si>
  <si>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</si>
  <si>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</si>
  <si>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</si>
  <si>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</si>
  <si>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</si>
  <si>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</si>
  <si>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</si>
  <si>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</si>
  <si>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</si>
  <si>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</si>
  <si>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</si>
  <si>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</si>
  <si>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</si>
  <si>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</si>
  <si>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</si>
  <si>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</si>
  <si>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</si>
  <si>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</si>
  <si>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</si>
  <si>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</si>
  <si>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</si>
  <si>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</si>
  <si>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</si>
  <si>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</si>
  <si>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</si>
  <si>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</si>
  <si>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</si>
  <si>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</si>
  <si>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</si>
  <si>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</si>
  <si>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</si>
  <si>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</si>
  <si>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</si>
  <si>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</si>
  <si>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</si>
  <si>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</si>
  <si>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</si>
  <si>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</si>
  <si>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</si>
  <si>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</si>
  <si>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</si>
  <si>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</si>
  <si>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</si>
  <si>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</si>
  <si>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</si>
  <si>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</si>
  <si>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</si>
  <si>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</si>
  <si>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</si>
  <si>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</si>
  <si>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</si>
  <si>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</si>
  <si>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</si>
  <si>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</si>
  <si>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</si>
  <si>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</si>
  <si>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</si>
  <si>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</si>
  <si>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</si>
  <si>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</si>
  <si>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</si>
  <si>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</si>
  <si>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</si>
  <si>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</si>
  <si>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</si>
  <si>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</si>
  <si>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</si>
  <si>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</si>
  <si>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</si>
  <si>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</si>
  <si>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</si>
  <si>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</si>
  <si>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</si>
  <si>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</si>
  <si>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</si>
  <si>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</si>
  <si>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</si>
  <si>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</si>
  <si>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</si>
  <si>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</si>
  <si>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</si>
  <si>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</si>
  <si>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</si>
  <si>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</si>
  <si>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</si>
  <si>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</si>
  <si>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</si>
  <si>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</si>
  <si>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</si>
  <si>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</si>
  <si>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</si>
  <si>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</si>
  <si>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</si>
  <si>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</si>
  <si>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</si>
  <si>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</si>
  <si>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</si>
  <si>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</si>
  <si>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</si>
  <si>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</si>
  <si>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</si>
  <si>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</si>
  <si>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</si>
  <si>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</si>
  <si>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</si>
  <si>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</si>
  <si>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</si>
  <si>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</si>
  <si>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</si>
  <si>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</si>
  <si>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</si>
  <si>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</si>
  <si>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</si>
  <si>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</si>
  <si>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</si>
  <si>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</si>
  <si>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</si>
  <si>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</si>
  <si>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</si>
  <si>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</si>
  <si>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</si>
  <si>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</si>
  <si>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</si>
  <si>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</si>
  <si>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</si>
  <si>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</si>
  <si>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</si>
  <si>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</si>
  <si>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</si>
  <si>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</si>
  <si>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</si>
  <si>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</si>
  <si>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</si>
  <si>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</si>
  <si>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</si>
  <si>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</si>
  <si>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</si>
  <si>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</si>
  <si>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</si>
  <si>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</si>
  <si>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</si>
  <si>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</si>
  <si>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</si>
  <si>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</si>
  <si>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</si>
  <si>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</si>
  <si>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</si>
  <si>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</si>
  <si>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</si>
  <si>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</si>
  <si>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</si>
  <si>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</si>
  <si>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</si>
  <si>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</si>
  <si>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</si>
  <si>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</si>
  <si>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</si>
  <si>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</si>
  <si>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</si>
  <si>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</si>
  <si>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</si>
  <si>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</si>
  <si>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</si>
  <si>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</si>
  <si>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</si>
  <si>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</si>
  <si>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</si>
  <si>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</si>
  <si>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</si>
  <si>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</si>
  <si>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</si>
  <si>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</si>
  <si>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</si>
  <si>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</si>
  <si>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</si>
  <si>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</si>
  <si>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</si>
  <si>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</si>
  <si>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</si>
  <si>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</si>
  <si>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</si>
  <si>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</si>
  <si>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</si>
  <si>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</si>
  <si>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</si>
  <si>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</si>
  <si>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</si>
  <si>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</si>
  <si>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</si>
  <si>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</si>
  <si>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</si>
  <si>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</si>
  <si>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</si>
  <si>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</si>
  <si>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</si>
  <si>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</si>
  <si>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</si>
  <si>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</si>
  <si>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</si>
  <si>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</si>
  <si>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</si>
  <si>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</si>
  <si>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</si>
  <si>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</si>
  <si>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</si>
  <si>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</si>
  <si>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</si>
  <si>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</si>
  <si>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</si>
  <si>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</si>
  <si>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</si>
  <si>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</si>
  <si>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</si>
  <si>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</si>
  <si>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</si>
  <si>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</si>
  <si>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</si>
  <si>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</si>
  <si>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</si>
  <si>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</si>
  <si>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</si>
  <si>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</si>
  <si>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</si>
  <si>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</si>
  <si>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</si>
  <si>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</si>
  <si>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</si>
  <si>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</si>
  <si>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</si>
  <si>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</si>
  <si>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</si>
  <si>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</si>
  <si>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</si>
  <si>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</si>
  <si>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</si>
  <si>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</si>
  <si>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</si>
  <si>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</si>
  <si>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</si>
  <si>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</si>
  <si>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</si>
  <si>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</si>
  <si>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</si>
  <si>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</si>
  <si>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</si>
  <si>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</si>
  <si>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</si>
  <si>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</si>
  <si>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</si>
  <si>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</si>
  <si>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</si>
  <si>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</si>
  <si>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</si>
  <si>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</si>
  <si>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</si>
  <si>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</si>
  <si>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</si>
  <si>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</si>
  <si>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</si>
  <si>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</si>
  <si>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</si>
  <si>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</si>
  <si>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</si>
  <si>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</si>
  <si>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</si>
  <si>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</si>
  <si>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</si>
  <si>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</si>
  <si>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</si>
  <si>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</si>
  <si>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</si>
  <si>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</si>
  <si>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</si>
  <si>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</si>
  <si>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</si>
  <si>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</si>
  <si>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</si>
  <si>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</si>
  <si>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</si>
  <si>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</si>
  <si>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</si>
  <si>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</si>
  <si>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</si>
  <si>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</si>
  <si>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</si>
  <si>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</si>
  <si>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</si>
  <si>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</si>
  <si>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</si>
  <si>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</si>
  <si>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</si>
  <si>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</si>
  <si>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</si>
  <si>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</si>
  <si>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</si>
  <si>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</si>
  <si>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</si>
  <si>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</si>
  <si>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</si>
  <si>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</si>
  <si>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</si>
  <si>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</si>
  <si>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</si>
  <si>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</si>
  <si>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</si>
  <si>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</si>
  <si>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</si>
  <si>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</si>
  <si>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</si>
  <si>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</si>
  <si>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</si>
  <si>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</si>
  <si>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</si>
  <si>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</si>
  <si>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</si>
  <si>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</si>
  <si>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</si>
  <si>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</si>
  <si>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</si>
  <si>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</si>
  <si>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</si>
  <si>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</si>
  <si>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</si>
  <si>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</si>
  <si>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</si>
  <si>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</si>
  <si>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</si>
  <si>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</si>
  <si>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</si>
  <si>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</si>
  <si>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</si>
  <si>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</si>
  <si>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</si>
  <si>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</si>
  <si>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</si>
  <si>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</si>
  <si>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</si>
  <si>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</si>
  <si>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</si>
  <si>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</si>
  <si>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</si>
  <si>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</si>
  <si>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</si>
  <si>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</si>
  <si>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</si>
  <si>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</si>
  <si>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</si>
  <si>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</si>
  <si>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</si>
  <si>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</si>
  <si>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</si>
  <si>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</si>
  <si>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</si>
  <si>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</si>
  <si>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</si>
  <si>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</si>
  <si>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</si>
  <si>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</si>
  <si>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</si>
  <si>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</si>
  <si>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</si>
  <si>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</si>
  <si>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</si>
  <si>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</si>
  <si>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</si>
  <si>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</si>
  <si>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</si>
  <si>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</si>
  <si>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</si>
  <si>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</si>
  <si>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</si>
  <si>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</si>
  <si>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</si>
  <si>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</si>
  <si>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</si>
  <si>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</si>
  <si>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</si>
  <si>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</si>
  <si>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</si>
  <si>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</si>
  <si>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</si>
  <si>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</si>
  <si>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</si>
  <si>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</si>
  <si>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</si>
  <si>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</si>
  <si>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</si>
  <si>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</si>
  <si>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</si>
  <si>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</si>
  <si>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</si>
  <si>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</si>
  <si>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</si>
  <si>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</si>
  <si>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</si>
  <si>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</si>
  <si>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</si>
  <si>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</si>
  <si>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</si>
  <si>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</si>
  <si>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</si>
  <si>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</si>
  <si>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</si>
  <si>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</si>
  <si>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</si>
  <si>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</si>
  <si>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</si>
  <si>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</si>
  <si>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</si>
  <si>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</si>
  <si>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</si>
  <si>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</si>
  <si>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</si>
  <si>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</si>
  <si>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</si>
  <si>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</si>
  <si>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</si>
  <si>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</si>
  <si>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</si>
  <si>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</si>
  <si>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</si>
  <si>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</si>
  <si>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</si>
  <si>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</si>
  <si>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</si>
  <si>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</si>
  <si>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</si>
  <si>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</si>
  <si>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</si>
  <si>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</si>
  <si>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</si>
  <si>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</si>
  <si>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</si>
  <si>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</si>
  <si>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</si>
  <si>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</si>
  <si>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</si>
  <si>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</si>
  <si>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</si>
  <si>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</si>
  <si>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</si>
  <si>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</si>
  <si>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</si>
  <si>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</si>
  <si>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</si>
  <si>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</si>
  <si>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</si>
  <si>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</si>
  <si>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</si>
  <si>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</si>
  <si>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</si>
  <si>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</si>
  <si>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</si>
  <si>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</si>
  <si>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</si>
  <si>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</si>
  <si>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</si>
  <si>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</si>
  <si>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</si>
  <si>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</si>
  <si>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</si>
  <si>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</si>
  <si>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</si>
  <si>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</si>
  <si>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</si>
  <si>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</si>
  <si>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</si>
  <si>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</si>
  <si>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</si>
  <si>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</si>
  <si>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</si>
  <si>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</si>
  <si>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</si>
  <si>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</si>
  <si>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</si>
  <si>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</si>
  <si>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</si>
  <si>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</si>
  <si>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</si>
  <si>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</si>
  <si>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</si>
  <si>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</si>
  <si>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</si>
  <si>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</si>
  <si>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</si>
  <si>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</si>
  <si>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</si>
  <si>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</si>
  <si>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</si>
  <si>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</si>
  <si>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</si>
  <si>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</si>
  <si>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</si>
  <si>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</si>
  <si>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</si>
  <si>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</si>
  <si>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</si>
  <si>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</si>
  <si>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</si>
  <si>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</si>
  <si>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</si>
  <si>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</si>
  <si>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</si>
  <si>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</si>
  <si>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</si>
  <si>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</si>
  <si>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</si>
  <si>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</si>
  <si>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</si>
  <si>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</si>
  <si>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</si>
  <si>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</si>
  <si>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</si>
  <si>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</si>
  <si>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</si>
  <si>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</si>
  <si>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</si>
  <si>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</si>
  <si>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</si>
  <si>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</si>
  <si>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</si>
  <si>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</si>
  <si>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</si>
  <si>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</si>
  <si>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</si>
  <si>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</si>
  <si>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</si>
  <si>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</si>
  <si>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</si>
  <si>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</si>
  <si>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</si>
  <si>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</si>
  <si>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</si>
  <si>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</si>
  <si>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</si>
  <si>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</si>
  <si>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</si>
  <si>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</si>
  <si>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</si>
  <si>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</si>
  <si>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</si>
  <si>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</si>
  <si>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</si>
  <si>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</si>
  <si>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</si>
  <si>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</si>
  <si>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</si>
  <si>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</si>
  <si>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</si>
  <si>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</si>
  <si>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</si>
  <si>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</si>
  <si>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</si>
  <si>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</si>
  <si>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</si>
  <si>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</si>
  <si>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</si>
  <si>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</si>
  <si>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</si>
  <si>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</si>
  <si>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</si>
  <si>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</si>
  <si>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</si>
  <si>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</si>
  <si>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</si>
  <si>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</si>
  <si>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</si>
  <si>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</si>
  <si>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</si>
  <si>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</si>
  <si>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</si>
  <si>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</si>
  <si>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</si>
  <si>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</si>
  <si>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</si>
  <si>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</si>
  <si>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</si>
  <si>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</si>
  <si>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</si>
  <si>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</si>
  <si>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</si>
  <si>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</si>
  <si>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</si>
  <si>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</si>
  <si>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</si>
  <si>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</si>
  <si>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</si>
  <si>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</si>
  <si>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</si>
  <si>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</si>
  <si>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</si>
  <si>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</si>
  <si>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</si>
  <si>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</si>
  <si>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</si>
  <si>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</si>
  <si>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</si>
  <si>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</si>
  <si>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</si>
  <si>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</si>
  <si>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</si>
  <si>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</si>
  <si>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</si>
  <si>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</si>
  <si>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</si>
  <si>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</si>
  <si>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</si>
  <si>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</si>
  <si>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</si>
  <si>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</si>
  <si>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</si>
  <si>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</si>
  <si>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</si>
  <si>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</si>
  <si>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</si>
  <si>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</si>
  <si>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</si>
  <si>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</si>
  <si>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</si>
  <si>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</si>
  <si>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</si>
  <si>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</si>
  <si>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</si>
  <si>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</si>
  <si>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</si>
  <si>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</si>
  <si>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</si>
  <si>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</si>
  <si>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</si>
  <si>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</si>
  <si>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</si>
  <si>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</si>
  <si>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</si>
  <si>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</si>
  <si>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</si>
  <si>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</si>
  <si>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</si>
  <si>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</si>
  <si>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</si>
  <si>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</si>
  <si>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</si>
  <si>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</si>
  <si>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</si>
  <si>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</si>
  <si>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</si>
  <si>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</si>
  <si>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</si>
  <si>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</si>
  <si>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</si>
  <si>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</si>
  <si>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</si>
  <si>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</si>
  <si>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</si>
  <si>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</si>
  <si>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</si>
  <si>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</si>
  <si>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</si>
  <si>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</si>
  <si>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</si>
  <si>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</si>
  <si>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</si>
  <si>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</si>
  <si>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</si>
  <si>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</si>
  <si>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</si>
  <si>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</si>
  <si>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</si>
  <si>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</si>
  <si>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</si>
  <si>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</si>
  <si>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</si>
  <si>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</si>
  <si>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</si>
  <si>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</si>
  <si>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</si>
  <si>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</si>
  <si>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</si>
  <si>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</si>
  <si>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</si>
  <si>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</si>
  <si>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</si>
  <si>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</si>
  <si>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</si>
  <si>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</si>
  <si>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</si>
  <si>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</si>
  <si>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</si>
  <si>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</si>
  <si>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</si>
  <si>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</si>
  <si>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</si>
  <si>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</si>
  <si>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</si>
  <si>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</si>
  <si>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</si>
  <si>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</si>
  <si>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</si>
  <si>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</si>
  <si>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</si>
  <si>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</si>
  <si>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</si>
  <si>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</si>
  <si>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</si>
  <si>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</si>
  <si>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</si>
  <si>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</si>
  <si>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</si>
  <si>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</si>
  <si>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</si>
  <si>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</si>
  <si>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</si>
  <si>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</si>
  <si>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</si>
  <si>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</si>
  <si>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</si>
  <si>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</si>
  <si>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</si>
  <si>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</si>
  <si>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</si>
  <si>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</si>
  <si>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</si>
  <si>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</si>
  <si>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</si>
  <si>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</si>
  <si>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</si>
  <si>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</si>
  <si>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</si>
  <si>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</si>
  <si>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</si>
  <si>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</si>
  <si>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</si>
  <si>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</si>
  <si>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</si>
  <si>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</si>
  <si>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</si>
  <si>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</si>
  <si>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</si>
  <si>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</si>
  <si>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</si>
  <si>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</si>
  <si>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</si>
  <si>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</si>
  <si>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</si>
  <si>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</si>
  <si>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</si>
  <si>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</si>
  <si>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</si>
  <si>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</si>
  <si>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</si>
  <si>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</si>
  <si>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</si>
  <si>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</si>
  <si>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</si>
  <si>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</si>
  <si>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</si>
  <si>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</si>
  <si>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</si>
  <si>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</si>
  <si>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</si>
  <si>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</si>
  <si>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</si>
  <si>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</si>
  <si>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</si>
  <si>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</si>
  <si>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</si>
  <si>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</si>
  <si>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</si>
  <si>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</si>
  <si>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</si>
  <si>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</si>
  <si>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</si>
  <si>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</si>
  <si>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</si>
  <si>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</si>
  <si>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</si>
  <si>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</si>
  <si>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</si>
  <si>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</si>
  <si>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</si>
  <si>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</si>
  <si>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</si>
  <si>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</si>
  <si>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</si>
  <si>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</si>
  <si>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</si>
  <si>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</si>
  <si>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</si>
  <si>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</si>
  <si>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</si>
  <si>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</si>
  <si>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</si>
  <si>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</si>
  <si>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</si>
  <si>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</si>
  <si>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</si>
  <si>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</si>
  <si>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</si>
  <si>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</si>
  <si>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</si>
  <si>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</si>
  <si>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</si>
  <si>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</si>
  <si>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</si>
  <si>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</si>
  <si>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</si>
  <si>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</si>
  <si>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</si>
  <si>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</si>
  <si>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</si>
  <si>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</si>
  <si>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</si>
  <si>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</si>
  <si>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</si>
  <si>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</si>
  <si>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</si>
  <si>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</si>
  <si>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</si>
  <si>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</si>
  <si>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</si>
  <si>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</si>
  <si>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</si>
  <si>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</si>
  <si>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</si>
  <si>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</si>
  <si>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</si>
  <si>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</si>
  <si>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</si>
  <si>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</si>
  <si>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</si>
  <si>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</si>
  <si>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</si>
  <si>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</si>
  <si>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</si>
  <si>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</si>
  <si>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</si>
  <si>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</si>
  <si>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</si>
  <si>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</si>
  <si>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</si>
  <si>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</si>
  <si>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</si>
  <si>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</si>
  <si>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</si>
  <si>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</si>
  <si>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</si>
  <si>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</si>
  <si>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</si>
  <si>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</si>
  <si>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</si>
  <si>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</si>
  <si>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</si>
  <si>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</si>
  <si>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</si>
  <si>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</si>
  <si>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</si>
  <si>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</si>
  <si>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</si>
  <si>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</si>
  <si>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</si>
  <si>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</si>
  <si>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</si>
  <si>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</si>
  <si>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</si>
  <si>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</si>
  <si>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</si>
  <si>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</si>
  <si>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</si>
  <si>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</si>
  <si>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</si>
  <si>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</si>
  <si>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</si>
  <si>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</si>
  <si>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</si>
  <si>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</si>
  <si>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</si>
  <si>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</si>
  <si>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</si>
  <si>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</si>
  <si>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</si>
  <si>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</si>
  <si>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</si>
  <si>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</si>
  <si>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</si>
  <si>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</si>
  <si>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</si>
  <si>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</si>
  <si>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</si>
  <si>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</si>
  <si>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</si>
  <si>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</si>
  <si>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</si>
  <si>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</si>
  <si>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</si>
  <si>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</si>
  <si>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</si>
  <si>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</si>
  <si>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</si>
  <si>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</si>
  <si>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</si>
  <si>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</si>
  <si>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</si>
  <si>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</si>
  <si>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</si>
  <si>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</si>
  <si>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</si>
  <si>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</si>
  <si>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</si>
  <si>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</si>
  <si>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</si>
  <si>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</si>
  <si>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</si>
  <si>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</si>
  <si>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</si>
  <si>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</si>
  <si>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</si>
  <si>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</si>
  <si>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</si>
  <si>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</si>
  <si>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</si>
  <si>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</si>
  <si>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</si>
  <si>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</si>
  <si>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</si>
  <si>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</si>
  <si>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</si>
  <si>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</si>
  <si>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</si>
  <si>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</si>
  <si>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</si>
  <si>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</si>
  <si>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</si>
  <si>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</si>
  <si>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</si>
  <si>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</si>
  <si>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</si>
  <si>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</si>
  <si>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</si>
  <si>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</si>
  <si>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</si>
  <si>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</si>
  <si>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</si>
  <si>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</si>
  <si>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</si>
  <si>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</si>
  <si>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</si>
  <si>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</si>
  <si>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</si>
  <si>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</si>
  <si>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</si>
  <si>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</si>
  <si>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</si>
  <si>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</si>
  <si>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</si>
  <si>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</si>
  <si>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</si>
  <si>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</si>
  <si>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</si>
  <si>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</si>
  <si>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</si>
  <si>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</si>
  <si>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</si>
  <si>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</si>
  <si>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</si>
  <si>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</si>
  <si>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</si>
  <si>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</si>
  <si>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</si>
  <si>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</si>
  <si>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</si>
  <si>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</si>
  <si>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</si>
  <si>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</si>
  <si>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</si>
  <si>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</si>
  <si>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</si>
  <si>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</si>
  <si>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</si>
  <si>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</si>
  <si>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</si>
  <si>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</si>
  <si>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</si>
  <si>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</si>
  <si>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</si>
  <si>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</si>
  <si>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</si>
  <si>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</si>
  <si>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</si>
  <si>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</si>
  <si>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</si>
  <si>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</si>
  <si>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</si>
  <si>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</si>
  <si>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</si>
  <si>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</si>
  <si>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</si>
  <si>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</si>
  <si>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</si>
  <si>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</si>
  <si>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</si>
  <si>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</si>
  <si>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</si>
  <si>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</si>
  <si>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</si>
  <si>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</si>
  <si>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</si>
  <si>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</si>
  <si>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</si>
  <si>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</si>
  <si>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</si>
  <si>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</si>
  <si>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</si>
  <si>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</si>
  <si>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</si>
  <si>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</si>
  <si>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</si>
  <si>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</si>
  <si>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</si>
  <si>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</si>
  <si>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</si>
  <si>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</si>
  <si>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</si>
  <si>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</si>
  <si>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</si>
  <si>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</si>
  <si>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</si>
  <si>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</si>
  <si>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</si>
  <si>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</si>
  <si>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</si>
  <si>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</si>
  <si>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</si>
  <si>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</si>
  <si>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</si>
  <si>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</si>
  <si>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</si>
  <si>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</si>
  <si>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</si>
  <si>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</si>
  <si>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</si>
  <si>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</si>
  <si>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</si>
  <si>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</si>
  <si>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</si>
  <si>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</si>
  <si>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</si>
  <si>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</si>
  <si>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</si>
  <si>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</si>
  <si>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</si>
  <si>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</si>
  <si>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</si>
  <si>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</si>
  <si>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</si>
  <si>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</si>
  <si>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</si>
  <si>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</si>
  <si>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</si>
  <si>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</si>
  <si>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</si>
  <si>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</si>
  <si>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</si>
  <si>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</si>
  <si>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</si>
  <si>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</si>
  <si>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</si>
  <si>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</si>
  <si>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</si>
  <si>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</si>
  <si>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</si>
  <si>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</si>
  <si>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</si>
  <si>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</si>
  <si>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</si>
  <si>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</si>
  <si>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</si>
  <si>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</si>
  <si>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</si>
  <si>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</si>
  <si>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</si>
  <si>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</si>
  <si>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</si>
  <si>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</si>
  <si>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</si>
  <si>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</si>
  <si>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</si>
  <si>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</si>
  <si>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</si>
  <si>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</si>
  <si>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</si>
  <si>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</si>
  <si>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</si>
  <si>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</si>
  <si>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</si>
  <si>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</si>
  <si>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</si>
  <si>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</si>
  <si>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</si>
  <si>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</si>
  <si>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</si>
  <si>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</si>
  <si>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</si>
  <si>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</si>
  <si>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</si>
  <si>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</si>
  <si>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</si>
  <si>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</si>
  <si>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</si>
  <si>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</si>
  <si>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</si>
  <si>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</si>
  <si>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</si>
  <si>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</si>
  <si>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</si>
  <si>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</si>
  <si>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</si>
  <si>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</si>
  <si>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</si>
  <si>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</si>
  <si>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</si>
  <si>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</si>
  <si>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</si>
  <si>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</si>
  <si>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</si>
  <si>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</si>
  <si>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</si>
  <si>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</si>
  <si>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</si>
  <si>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</si>
  <si>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</si>
  <si>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</si>
  <si>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</si>
  <si>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</si>
  <si>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</si>
  <si>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</si>
  <si>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</si>
  <si>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</si>
  <si>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</si>
  <si>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</si>
  <si>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</si>
  <si>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</si>
  <si>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</si>
  <si>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</si>
  <si>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</si>
  <si>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</si>
  <si>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</si>
  <si>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</si>
  <si>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</si>
  <si>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</si>
  <si>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</si>
  <si>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</si>
  <si>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</si>
  <si>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</si>
  <si>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</si>
  <si>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</si>
  <si>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</si>
  <si>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</si>
  <si>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</si>
  <si>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</si>
  <si>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</si>
  <si>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</si>
  <si>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</si>
  <si>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</si>
  <si>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</si>
  <si>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</si>
  <si>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</si>
  <si>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</si>
  <si>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</si>
  <si>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</si>
  <si>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</si>
  <si>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</si>
  <si>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</si>
  <si>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</si>
  <si>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</si>
  <si>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</si>
  <si>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</si>
  <si>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</si>
  <si>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</si>
  <si>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</si>
  <si>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</si>
  <si>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</si>
  <si>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</si>
  <si>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</si>
  <si>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</si>
  <si>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</si>
  <si>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</si>
  <si>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</si>
  <si>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</si>
  <si>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</si>
  <si>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</si>
  <si>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</si>
  <si>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</si>
  <si>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</si>
  <si>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</si>
  <si>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</si>
  <si>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</si>
  <si>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</si>
  <si>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</si>
  <si>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</si>
  <si>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</si>
  <si>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</si>
  <si>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</si>
  <si>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</si>
  <si>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</si>
  <si>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</si>
  <si>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</si>
  <si>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</si>
  <si>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</si>
  <si>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</si>
  <si>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</si>
  <si>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</si>
  <si>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</si>
  <si>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</si>
  <si>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</si>
  <si>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</si>
  <si>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</si>
  <si>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</si>
  <si>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</si>
  <si>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</si>
  <si>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</si>
  <si>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</si>
  <si>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</si>
  <si>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</si>
  <si>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</si>
  <si>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</si>
  <si>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</si>
  <si>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</si>
  <si>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</si>
  <si>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</si>
  <si>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</si>
  <si>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</si>
  <si>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</si>
  <si>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</si>
  <si>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</si>
  <si>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</si>
  <si>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</si>
  <si>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</si>
  <si>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</si>
  <si>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</si>
  <si>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</si>
  <si>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</si>
  <si>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</si>
  <si>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</si>
  <si>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</si>
  <si>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</si>
  <si>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</si>
  <si>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</si>
  <si>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</si>
  <si>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</si>
  <si>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</si>
  <si>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</si>
  <si>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</si>
  <si>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</si>
  <si>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</si>
  <si>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</si>
  <si>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</si>
  <si>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</si>
  <si>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</si>
  <si>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</si>
  <si>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</si>
  <si>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</si>
  <si>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</si>
  <si>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</si>
  <si>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</si>
  <si>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</si>
  <si>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</si>
  <si>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</si>
  <si>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</si>
  <si>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</si>
  <si>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</si>
  <si>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</si>
  <si>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</si>
  <si>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</si>
  <si>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</si>
  <si>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</si>
  <si>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</si>
  <si>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</si>
  <si>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</si>
  <si>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</si>
  <si>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</si>
  <si>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</si>
  <si>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</si>
  <si>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</si>
  <si>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</si>
  <si>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</si>
  <si>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</si>
  <si>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</si>
  <si>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</si>
  <si>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</si>
  <si>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</si>
  <si>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</si>
  <si>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</si>
  <si>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</si>
  <si>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</si>
  <si>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</si>
  <si>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</si>
  <si>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</si>
  <si>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</si>
  <si>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</si>
  <si>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</si>
  <si>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</si>
  <si>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</si>
  <si>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</si>
  <si>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</si>
  <si>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</si>
  <si>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</si>
  <si>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</si>
  <si>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</si>
  <si>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</si>
  <si>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</si>
  <si>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</si>
  <si>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</si>
  <si>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</si>
  <si>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</si>
  <si>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</si>
  <si>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</si>
  <si>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</si>
  <si>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</si>
  <si>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</si>
  <si>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</si>
  <si>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</si>
  <si>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</si>
  <si>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</si>
  <si>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</si>
  <si>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</si>
  <si>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</si>
  <si>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</si>
  <si>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</si>
  <si>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</si>
  <si>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</si>
  <si>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</si>
  <si>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</si>
  <si>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</si>
  <si>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</si>
  <si>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</si>
  <si>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</si>
  <si>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</si>
  <si>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</si>
  <si>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</si>
  <si>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</si>
  <si>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</si>
  <si>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</si>
  <si>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</si>
  <si>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</si>
  <si>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</si>
  <si>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</si>
  <si>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</si>
  <si>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</si>
  <si>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</si>
  <si>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</si>
  <si>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</si>
  <si>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</si>
  <si>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</si>
  <si>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</si>
  <si>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</si>
  <si>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</si>
  <si>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</si>
  <si>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</si>
  <si>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</si>
  <si>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</si>
  <si>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</si>
  <si>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</si>
  <si>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</si>
  <si>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</si>
  <si>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</si>
  <si>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</si>
  <si>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</si>
  <si>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</si>
  <si>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</si>
  <si>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</si>
  <si>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</si>
  <si>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</si>
  <si>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</si>
  <si>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</si>
  <si>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</si>
  <si>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</si>
  <si>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</si>
  <si>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</si>
  <si>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</si>
  <si>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</si>
  <si>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</si>
  <si>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</si>
  <si>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</si>
  <si>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</si>
  <si>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</si>
  <si>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</si>
  <si>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</si>
  <si>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</si>
  <si>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</si>
  <si>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</si>
  <si>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</si>
  <si>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</si>
  <si>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</si>
  <si>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</si>
  <si>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</si>
  <si>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</si>
  <si>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</si>
  <si>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</si>
  <si>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</si>
  <si>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</si>
  <si>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</si>
  <si>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</si>
  <si>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</si>
  <si>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</si>
  <si>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</si>
  <si>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</si>
  <si>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</si>
  <si>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</si>
  <si>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</si>
  <si>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</si>
  <si>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</si>
  <si>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</si>
  <si>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</si>
  <si>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</si>
  <si>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</si>
  <si>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</si>
  <si>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</si>
  <si>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</si>
  <si>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</si>
  <si>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</si>
  <si>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</si>
  <si>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</si>
  <si>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</si>
  <si>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</si>
  <si>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</si>
  <si>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</si>
  <si>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</si>
  <si>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</si>
  <si>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</si>
  <si>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</si>
  <si>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</si>
  <si>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</si>
  <si>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</si>
  <si>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</si>
  <si>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</si>
  <si>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</si>
  <si>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</si>
  <si>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</si>
  <si>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</si>
  <si>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</si>
  <si>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</si>
  <si>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</si>
  <si>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</si>
  <si>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</si>
  <si>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</si>
  <si>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</si>
  <si>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</si>
  <si>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</si>
  <si>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</si>
  <si>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</si>
  <si>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</si>
  <si>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</si>
  <si>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</si>
  <si>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</si>
  <si>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</si>
  <si>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</si>
  <si>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</si>
  <si>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</si>
  <si>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</si>
  <si>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</si>
  <si>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</si>
  <si>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</si>
  <si>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</si>
  <si>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</si>
  <si>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</si>
  <si>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</si>
  <si>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</si>
  <si>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</si>
  <si>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</si>
  <si>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</si>
  <si>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</si>
  <si>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</si>
  <si>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</si>
  <si>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</si>
  <si>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</si>
  <si>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</si>
  <si>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</si>
  <si>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</si>
  <si>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</si>
  <si>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</si>
  <si>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</si>
  <si>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</si>
  <si>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</si>
  <si>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</si>
  <si>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</si>
  <si>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</si>
  <si>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</si>
  <si>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</si>
  <si>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</si>
  <si>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</si>
  <si>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</si>
  <si>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</si>
  <si>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</si>
  <si>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</si>
  <si>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</si>
  <si>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</si>
  <si>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</si>
  <si>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</si>
  <si>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</si>
  <si>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</si>
  <si>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</si>
  <si>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</si>
  <si>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</si>
  <si>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</si>
  <si>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</si>
  <si>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</si>
  <si>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</si>
  <si>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</si>
  <si>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</si>
  <si>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</si>
  <si>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</si>
  <si>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</si>
  <si>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</si>
  <si>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</si>
  <si>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</si>
  <si>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</si>
  <si>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</si>
  <si>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</si>
  <si>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</si>
  <si>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</si>
  <si>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</si>
  <si>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</si>
  <si>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</si>
  <si>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</si>
  <si>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</si>
  <si>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</si>
  <si>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</si>
  <si>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</si>
  <si>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</si>
  <si>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</si>
  <si>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</si>
  <si>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</si>
  <si>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</si>
  <si>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</si>
  <si>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</si>
  <si>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</si>
  <si>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</si>
  <si>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</si>
  <si>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</si>
  <si>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</si>
  <si>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</si>
  <si>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</si>
  <si>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</si>
  <si>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</si>
  <si>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</si>
  <si>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</si>
  <si>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</si>
  <si>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</si>
  <si>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</si>
  <si>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</si>
  <si>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</si>
  <si>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</si>
  <si>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</si>
  <si>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</si>
  <si>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</si>
  <si>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</si>
  <si>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</si>
  <si>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</si>
  <si>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</si>
  <si>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</si>
  <si>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</si>
  <si>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</si>
  <si>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</si>
  <si>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</si>
  <si>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</si>
  <si>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</si>
  <si>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</si>
  <si>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</si>
  <si>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</si>
  <si>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</si>
  <si>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</si>
  <si>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</si>
  <si>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</si>
  <si>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</si>
  <si>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</si>
  <si>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</si>
  <si>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</si>
  <si>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</si>
  <si>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</si>
  <si>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</si>
  <si>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</si>
  <si>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</si>
  <si>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</si>
  <si>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</si>
  <si>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</si>
  <si>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</si>
  <si>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</si>
  <si>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</si>
  <si>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</si>
  <si>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</si>
  <si>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</si>
  <si>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</si>
  <si>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</si>
  <si>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</si>
  <si>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</si>
  <si>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</si>
  <si>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</si>
  <si>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</si>
  <si>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</si>
  <si>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</si>
  <si>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</si>
  <si>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</si>
  <si>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</si>
  <si>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</si>
  <si>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</si>
  <si>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</si>
  <si>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</si>
  <si>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</si>
  <si>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</si>
  <si>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</si>
  <si>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</si>
  <si>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</si>
  <si>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</si>
  <si>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</si>
  <si>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</si>
  <si>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</si>
  <si>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</si>
  <si>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</si>
  <si>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</si>
  <si>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</si>
  <si>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</si>
  <si>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</si>
  <si>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</si>
  <si>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</si>
  <si>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</si>
  <si>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</si>
  <si>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</si>
  <si>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</si>
  <si>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</si>
  <si>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</si>
  <si>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</si>
  <si>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</si>
  <si>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</si>
  <si>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</si>
  <si>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</si>
  <si>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</si>
  <si>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</si>
  <si>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</si>
  <si>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</si>
  <si>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</si>
  <si>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</si>
  <si>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</si>
  <si>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</si>
  <si>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</si>
  <si>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</si>
  <si>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</si>
  <si>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</si>
  <si>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</si>
  <si>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</si>
  <si>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</si>
  <si>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</si>
  <si>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</si>
  <si>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</si>
  <si>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</si>
  <si>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</si>
  <si>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</si>
  <si>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</si>
  <si>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</si>
  <si>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</si>
  <si>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</si>
  <si>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</si>
  <si>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</si>
  <si>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</si>
  <si>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</si>
  <si>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</si>
  <si>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</si>
  <si>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</si>
  <si>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</si>
  <si>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</si>
  <si>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</si>
  <si>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</si>
  <si>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</si>
  <si>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</si>
  <si>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</si>
  <si>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</si>
  <si>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</si>
  <si>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</si>
  <si>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</si>
  <si>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</si>
  <si>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</si>
  <si>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</si>
  <si>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</si>
  <si>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</si>
  <si>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</si>
  <si>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</si>
  <si>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</si>
  <si>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</si>
  <si>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</si>
  <si>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</si>
  <si>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</si>
  <si>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</si>
  <si>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</si>
  <si>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</si>
  <si>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</si>
  <si>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</si>
  <si>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</si>
  <si>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</si>
  <si>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</si>
  <si>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</si>
  <si>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</si>
  <si>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</si>
  <si>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</si>
  <si>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</si>
  <si>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</si>
  <si>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</si>
  <si>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</si>
  <si>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</si>
  <si>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</si>
  <si>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</si>
  <si>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</si>
  <si>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</si>
  <si>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</si>
  <si>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</si>
  <si>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</si>
  <si>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</si>
  <si>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</si>
  <si>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</si>
  <si>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</si>
  <si>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</si>
  <si>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</si>
  <si>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</si>
  <si>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</si>
  <si>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</si>
  <si>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</si>
  <si>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</si>
  <si>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</si>
  <si>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</si>
  <si>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</si>
  <si>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</si>
  <si>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</si>
  <si>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</si>
  <si>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</si>
  <si>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</si>
  <si>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</si>
  <si>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</si>
  <si>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</si>
  <si>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</si>
  <si>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</si>
  <si>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</si>
  <si>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</si>
  <si>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</si>
  <si>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</si>
  <si>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</si>
  <si>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</si>
  <si>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</si>
  <si>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</si>
  <si>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</si>
  <si>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</si>
  <si>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</si>
  <si>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</si>
  <si>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</si>
  <si>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</si>
  <si>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</si>
  <si>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</si>
  <si>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</si>
  <si>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</si>
  <si>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</si>
  <si>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</si>
  <si>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</si>
  <si>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</si>
  <si>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</si>
  <si>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</si>
  <si>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</si>
  <si>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</si>
  <si>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</si>
  <si>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</si>
  <si>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</si>
  <si>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</si>
  <si>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</si>
  <si>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</si>
  <si>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</si>
  <si>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</si>
  <si>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</si>
  <si>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</si>
  <si>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</si>
  <si>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</si>
  <si>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</si>
  <si>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</si>
  <si>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</si>
  <si>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</si>
  <si>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</si>
  <si>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</si>
  <si>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</si>
  <si>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</si>
  <si>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</si>
  <si>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</si>
  <si>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</si>
  <si>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</si>
  <si>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</si>
  <si>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</si>
  <si>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</si>
  <si>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</si>
  <si>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</si>
  <si>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</si>
  <si>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</si>
  <si>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</si>
  <si>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</si>
  <si>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</si>
  <si>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</si>
  <si>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</si>
  <si>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</si>
  <si>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</si>
  <si>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</si>
  <si>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</si>
  <si>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</si>
  <si>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</si>
  <si>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</si>
  <si>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</si>
  <si>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</si>
  <si>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</si>
  <si>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</si>
  <si>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</si>
  <si>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</si>
  <si>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</si>
  <si>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</si>
  <si>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</si>
  <si>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</si>
  <si>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</si>
  <si>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</si>
  <si>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</si>
  <si>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</si>
  <si>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</si>
  <si>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</si>
  <si>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</si>
  <si>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</si>
  <si>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</si>
  <si>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</si>
  <si>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</si>
  <si>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</si>
  <si>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</si>
  <si>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</si>
  <si>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</si>
  <si>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</si>
  <si>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</si>
  <si>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</si>
  <si>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</si>
  <si>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</si>
  <si>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</si>
  <si>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</si>
  <si>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</si>
  <si>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</si>
  <si>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</si>
  <si>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</si>
  <si>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</si>
  <si>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</si>
  <si>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</si>
  <si>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</si>
  <si>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</si>
  <si>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</si>
  <si>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</si>
  <si>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</si>
  <si>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</si>
  <si>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</si>
  <si>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</si>
  <si>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</si>
  <si>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</si>
  <si>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</si>
  <si>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</si>
  <si>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</si>
  <si>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</si>
  <si>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</si>
  <si>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</si>
  <si>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</si>
  <si>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</si>
  <si>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</si>
  <si>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</si>
  <si>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</si>
  <si>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</si>
  <si>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</si>
  <si>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</si>
  <si>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</si>
  <si>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</si>
  <si>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</si>
  <si>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</si>
  <si>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</si>
  <si>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</si>
  <si>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</si>
  <si>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</si>
  <si>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</si>
  <si>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</si>
  <si>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</si>
  <si>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</si>
  <si>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</si>
  <si>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</si>
  <si>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</si>
  <si>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</si>
  <si>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</si>
  <si>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</si>
  <si>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</si>
  <si>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</si>
  <si>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</si>
  <si>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</si>
  <si>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</si>
  <si>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</si>
  <si>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</si>
  <si>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</si>
  <si>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</si>
  <si>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</si>
  <si>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</si>
  <si>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</si>
  <si>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</si>
  <si>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</si>
  <si>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</si>
  <si>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</si>
  <si>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</si>
  <si>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</si>
  <si>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</si>
  <si>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</si>
  <si>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</si>
  <si>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</si>
  <si>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</si>
  <si>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</si>
  <si>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</si>
  <si>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</si>
  <si>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</si>
  <si>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</si>
  <si>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</si>
  <si>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</si>
  <si>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</si>
  <si>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</si>
  <si>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</si>
  <si>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</si>
  <si>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</si>
  <si>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</si>
  <si>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</si>
  <si>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</si>
  <si>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</si>
  <si>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</si>
  <si>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</si>
  <si>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</si>
  <si>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</si>
  <si>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</si>
  <si>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</si>
  <si>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</si>
  <si>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</si>
  <si>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</si>
  <si>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</si>
  <si>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</si>
  <si>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</si>
  <si>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</si>
  <si>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</si>
  <si>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</si>
  <si>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</si>
  <si>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</si>
  <si>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</si>
  <si>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</si>
  <si>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</si>
  <si>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</si>
  <si>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</si>
  <si>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</si>
  <si>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</si>
  <si>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</si>
  <si>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</si>
  <si>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</si>
  <si>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</si>
  <si>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</si>
  <si>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</si>
  <si>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</si>
  <si>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</si>
  <si>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</si>
  <si>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</si>
  <si>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</si>
  <si>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</si>
  <si>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</si>
  <si>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</si>
  <si>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</si>
  <si>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</si>
  <si>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</si>
  <si>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</si>
  <si>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</si>
  <si>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</si>
  <si>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</si>
  <si>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</si>
  <si>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</si>
  <si>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</si>
  <si>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</si>
  <si>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</si>
  <si>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</si>
  <si>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</si>
  <si>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</si>
  <si>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</si>
  <si>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</si>
  <si>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</si>
  <si>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</si>
  <si>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</si>
  <si>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</si>
  <si>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</si>
  <si>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</si>
  <si>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</si>
  <si>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</si>
  <si>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</si>
  <si>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</si>
  <si>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</si>
  <si>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</si>
  <si>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</si>
  <si>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</si>
  <si>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</si>
  <si>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</si>
  <si>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</si>
  <si>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</si>
  <si>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</si>
  <si>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</si>
  <si>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</si>
  <si>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</si>
  <si>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</si>
  <si>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</si>
  <si>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</si>
  <si>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</si>
  <si>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</si>
  <si>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</si>
  <si>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</si>
  <si>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</si>
  <si>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</si>
  <si>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</si>
  <si>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</si>
  <si>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</si>
  <si>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</si>
  <si>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</si>
  <si>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</si>
  <si>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</si>
  <si>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</si>
  <si>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</si>
  <si>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</si>
  <si>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</si>
  <si>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</si>
  <si>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</si>
  <si>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</si>
  <si>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</si>
  <si>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</si>
  <si>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</si>
  <si>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</si>
  <si>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</si>
  <si>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</si>
  <si>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</si>
  <si>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</si>
  <si>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</si>
  <si>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</si>
  <si>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</si>
  <si>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</si>
  <si>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</si>
  <si>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</si>
  <si>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</si>
  <si>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</si>
  <si>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</si>
  <si>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</si>
  <si>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</si>
  <si>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</si>
  <si>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</si>
  <si>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</si>
  <si>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</si>
  <si>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</si>
  <si>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</si>
  <si>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</si>
  <si>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</si>
  <si>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</si>
  <si>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</si>
  <si>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</si>
  <si>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</si>
  <si>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</si>
  <si>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</si>
  <si>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</si>
  <si>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</si>
  <si>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</si>
  <si>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</si>
  <si>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</si>
  <si>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</si>
  <si>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</si>
  <si>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</si>
  <si>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</si>
  <si>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</si>
  <si>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</si>
  <si>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</si>
  <si>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</si>
  <si>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</si>
  <si>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</si>
  <si>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</si>
  <si>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</si>
  <si>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</si>
  <si>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</si>
  <si>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</si>
  <si>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</si>
  <si>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</si>
  <si>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</si>
  <si>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</si>
  <si>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</si>
  <si>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</si>
  <si>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</si>
  <si>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</si>
  <si>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</si>
  <si>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</si>
  <si>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</si>
  <si>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</si>
  <si>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</si>
  <si>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</si>
  <si>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</si>
  <si>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</si>
  <si>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</si>
  <si>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</si>
  <si>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</si>
  <si>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</si>
  <si>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</si>
  <si>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</si>
  <si>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</si>
  <si>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</si>
  <si>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</si>
  <si>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</si>
  <si>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</si>
  <si>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</si>
  <si>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</si>
  <si>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</si>
  <si>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</si>
  <si>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</si>
  <si>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</si>
  <si>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</si>
  <si>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</si>
  <si>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</si>
  <si>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</si>
  <si>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</si>
  <si>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</si>
  <si>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</si>
  <si>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</si>
  <si>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</si>
  <si>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</si>
  <si>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</si>
  <si>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</si>
  <si>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</si>
  <si>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</si>
  <si>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</si>
  <si>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</si>
  <si>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</si>
  <si>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</si>
  <si>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</si>
  <si>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</si>
  <si>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</si>
  <si>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</si>
  <si>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</si>
  <si>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</si>
  <si>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</si>
  <si>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</si>
  <si>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</si>
  <si>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</si>
  <si>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</si>
  <si>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</si>
  <si>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</si>
  <si>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</si>
  <si>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</si>
  <si>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</si>
  <si>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</si>
  <si>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</si>
  <si>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</si>
  <si>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</si>
  <si>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</si>
  <si>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</si>
  <si>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</si>
  <si>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</si>
  <si>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</si>
  <si>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</si>
  <si>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</si>
  <si>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</si>
  <si>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</si>
  <si>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</si>
  <si>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</si>
  <si>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</si>
  <si>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</si>
  <si>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</si>
  <si>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</si>
  <si>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</si>
  <si>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</si>
  <si>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</si>
  <si>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</si>
  <si>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</si>
  <si>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</si>
  <si>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</si>
  <si>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</si>
  <si>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</si>
  <si>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</si>
  <si>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</si>
  <si>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</si>
  <si>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</si>
  <si>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</si>
  <si>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</si>
  <si>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</si>
  <si>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</si>
  <si>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</si>
  <si>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</si>
  <si>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</si>
  <si>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</si>
  <si>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</si>
  <si>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</si>
  <si>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</si>
  <si>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</si>
  <si>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</si>
  <si>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</si>
  <si>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</si>
  <si>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</si>
  <si>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</si>
  <si>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</si>
  <si>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</si>
  <si>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</si>
  <si>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</si>
  <si>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</si>
  <si>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</si>
  <si>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</si>
  <si>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</si>
  <si>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</si>
  <si>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</si>
  <si>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</si>
  <si>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</si>
  <si>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</si>
  <si>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</si>
  <si>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</si>
  <si>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</si>
  <si>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</si>
  <si>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</si>
  <si>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</si>
  <si>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</si>
  <si>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</si>
  <si>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</si>
  <si>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</si>
  <si>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</si>
  <si>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</si>
  <si>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</si>
  <si>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</si>
  <si>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</si>
  <si>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</si>
  <si>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</si>
  <si>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</si>
  <si>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</si>
  <si>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</si>
  <si>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</si>
  <si>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</si>
  <si>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</si>
  <si>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</si>
  <si>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</si>
  <si>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</si>
  <si>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</si>
  <si>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</si>
  <si>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</si>
  <si>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</si>
  <si>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</si>
  <si>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</si>
  <si>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</si>
  <si>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</si>
  <si>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</si>
  <si>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</si>
  <si>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</si>
  <si>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</si>
  <si>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</si>
  <si>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</si>
  <si>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</si>
  <si>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</si>
  <si>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</si>
  <si>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</si>
  <si>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</si>
  <si>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</si>
  <si>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</si>
  <si>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</si>
  <si>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</si>
  <si>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</si>
  <si>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</si>
  <si>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</si>
  <si>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</si>
  <si>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</si>
  <si>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</si>
  <si>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</si>
  <si>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</si>
  <si>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</si>
  <si>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</si>
  <si>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</si>
  <si>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</si>
  <si>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</si>
  <si>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</si>
  <si>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</si>
  <si>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</si>
  <si>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</si>
  <si>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</si>
  <si>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</si>
  <si>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</si>
  <si>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</si>
  <si>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</si>
  <si>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</si>
  <si>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</si>
  <si>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</si>
  <si>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</si>
  <si>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</si>
  <si>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</si>
  <si>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</si>
  <si>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</si>
  <si>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</si>
  <si>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</si>
  <si>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</si>
  <si>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</si>
  <si>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</si>
  <si>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</si>
  <si>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</si>
  <si>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</si>
  <si>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</si>
  <si>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</si>
  <si>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</si>
  <si>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</si>
  <si>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</si>
  <si>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</si>
  <si>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</si>
  <si>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</si>
  <si>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</si>
  <si>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</si>
  <si>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</si>
  <si>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</si>
  <si>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</si>
  <si>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</si>
  <si>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</si>
  <si>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</si>
  <si>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</si>
  <si>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</si>
  <si>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</si>
  <si>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</si>
  <si>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</si>
  <si>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</si>
  <si>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</si>
  <si>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</si>
  <si>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</si>
  <si>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</si>
  <si>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</si>
  <si>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</si>
  <si>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</si>
  <si>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</si>
  <si>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</si>
  <si>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</si>
  <si>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</si>
  <si>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</si>
  <si>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</si>
  <si>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</si>
  <si>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</si>
  <si>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</si>
  <si>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</si>
  <si>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</si>
  <si>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</si>
  <si>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</si>
  <si>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</si>
  <si>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</si>
  <si>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</si>
  <si>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</si>
  <si>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</si>
  <si>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</si>
  <si>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</si>
  <si>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</si>
  <si>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</si>
  <si>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</si>
  <si>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</si>
  <si>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</si>
  <si>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</si>
  <si>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</si>
  <si>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</si>
  <si>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</si>
  <si>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</si>
  <si>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</si>
  <si>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</si>
  <si>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</si>
  <si>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</si>
  <si>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</si>
  <si>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</si>
  <si>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</si>
  <si>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</si>
  <si>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</si>
  <si>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</si>
  <si>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</si>
  <si>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</si>
  <si>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</si>
  <si>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</si>
  <si>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</si>
  <si>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</si>
  <si>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</si>
  <si>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</si>
  <si>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</si>
  <si>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</si>
  <si>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</si>
  <si>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</si>
  <si>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</si>
  <si>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</si>
  <si>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</si>
  <si>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</si>
  <si>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</si>
  <si>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</si>
  <si>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</si>
  <si>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</si>
  <si>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</si>
  <si>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</si>
  <si>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</si>
  <si>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</si>
  <si>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</si>
  <si>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</si>
  <si>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</si>
  <si>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</si>
  <si>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</si>
  <si>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</si>
  <si>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</si>
  <si>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</si>
  <si>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</si>
  <si>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</si>
  <si>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</si>
  <si>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</si>
  <si>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</si>
  <si>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</si>
  <si>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</si>
  <si>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</si>
  <si>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</si>
  <si>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</si>
  <si>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</si>
  <si>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</si>
  <si>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</si>
  <si>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</si>
  <si>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</si>
  <si>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</si>
  <si>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</si>
  <si>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</si>
  <si>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</si>
  <si>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</si>
  <si>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</si>
  <si>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</si>
  <si>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</si>
  <si>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</si>
  <si>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</si>
  <si>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</si>
  <si>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</si>
  <si>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</si>
  <si>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</si>
  <si>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</si>
  <si>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</si>
  <si>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</si>
  <si>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</si>
  <si>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</si>
  <si>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</si>
  <si>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</si>
  <si>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</si>
  <si>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</si>
  <si>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</si>
  <si>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</si>
  <si>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</si>
  <si>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</si>
  <si>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</si>
  <si>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</si>
  <si>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</si>
  <si>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</si>
  <si>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</si>
  <si>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</si>
  <si>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</si>
  <si>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</si>
  <si>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</si>
  <si>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</si>
  <si>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</si>
  <si>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</si>
  <si>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</si>
  <si>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</si>
  <si>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</si>
  <si>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</si>
  <si>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</si>
  <si>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</si>
  <si>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</si>
  <si>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</si>
  <si>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</si>
  <si>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</si>
  <si>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</si>
  <si>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</si>
  <si>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</si>
  <si>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</si>
  <si>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</si>
  <si>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</si>
  <si>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</si>
  <si>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</si>
  <si>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</si>
  <si>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</si>
  <si>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</si>
  <si>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</si>
  <si>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</si>
  <si>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</si>
  <si>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</si>
  <si>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</si>
  <si>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</si>
  <si>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</si>
  <si>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</si>
  <si>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</si>
  <si>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</si>
  <si>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</si>
  <si>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</si>
  <si>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</si>
  <si>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</si>
  <si>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</si>
  <si>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</si>
  <si>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</si>
  <si>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</si>
  <si>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</si>
  <si>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</si>
  <si>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</si>
  <si>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</si>
  <si>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</si>
  <si>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</si>
  <si>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</si>
  <si>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</si>
  <si>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</si>
  <si>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</si>
  <si>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</si>
  <si>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</si>
  <si>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</si>
  <si>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</si>
  <si>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</si>
  <si>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</si>
  <si>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</si>
  <si>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</si>
  <si>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</si>
  <si>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</si>
  <si>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</si>
  <si>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</si>
  <si>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</si>
  <si>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</si>
  <si>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</si>
  <si>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</si>
  <si>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</si>
  <si>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</si>
  <si>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</si>
  <si>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</si>
  <si>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</si>
  <si>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</si>
  <si>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</si>
  <si>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</si>
  <si>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</si>
  <si>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</si>
  <si>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</si>
  <si>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</si>
  <si>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</si>
  <si>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</si>
  <si>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</si>
  <si>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</si>
  <si>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</si>
  <si>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</si>
  <si>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</si>
  <si>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</si>
  <si>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</si>
  <si>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</si>
  <si>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</si>
  <si>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</si>
  <si>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</si>
  <si>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</si>
  <si>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</si>
  <si>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</si>
  <si>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</si>
  <si>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</si>
  <si>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</si>
  <si>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</si>
  <si>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</si>
  <si>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</si>
  <si>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</si>
  <si>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</si>
  <si>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</si>
  <si>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</si>
  <si>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</si>
  <si>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</si>
  <si>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</si>
  <si>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</si>
  <si>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</si>
  <si>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</si>
  <si>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</si>
  <si>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</si>
  <si>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</si>
  <si>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</si>
  <si>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</si>
  <si>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</si>
  <si>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</si>
  <si>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</si>
  <si>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</si>
  <si>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</si>
  <si>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</si>
  <si>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</si>
  <si>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</si>
  <si>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</si>
  <si>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</si>
  <si>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</si>
  <si>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</si>
  <si>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</si>
  <si>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</si>
  <si>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</si>
  <si>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</si>
  <si>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</si>
  <si>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</si>
  <si>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</si>
  <si>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</si>
  <si>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</si>
  <si>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</si>
  <si>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</si>
  <si>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</si>
  <si>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</si>
  <si>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</si>
  <si>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</si>
  <si>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</si>
  <si>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</si>
  <si>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</si>
  <si>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</si>
  <si>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</si>
  <si>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</si>
  <si>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</si>
  <si>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</si>
  <si>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</si>
  <si>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</si>
  <si>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</si>
  <si>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</si>
  <si>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</si>
  <si>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</si>
  <si>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</si>
  <si>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</si>
  <si>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</si>
  <si>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</si>
  <si>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</si>
  <si>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</si>
  <si>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</si>
  <si>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</si>
  <si>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</si>
  <si>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</si>
  <si>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</si>
  <si>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</si>
  <si>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</si>
  <si>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</si>
  <si>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</si>
  <si>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</si>
  <si>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</si>
  <si>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</si>
  <si>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</si>
  <si>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</si>
  <si>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</si>
  <si>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</si>
  <si>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</si>
  <si>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</si>
  <si>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</si>
  <si>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</si>
  <si>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</si>
  <si>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</si>
  <si>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</si>
  <si>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</si>
  <si>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</si>
  <si>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</si>
  <si>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</si>
  <si>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</si>
  <si>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</si>
  <si>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</si>
  <si>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</si>
  <si>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</si>
  <si>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</si>
  <si>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</si>
  <si>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</si>
  <si>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</si>
  <si>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</si>
  <si>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</si>
  <si>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</si>
  <si>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</si>
  <si>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</si>
  <si>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</si>
  <si>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</si>
  <si>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</si>
  <si>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</si>
  <si>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</si>
  <si>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</si>
  <si>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</si>
  <si>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</si>
  <si>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</si>
  <si>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</si>
  <si>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</si>
  <si>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</si>
  <si>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</si>
  <si>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</si>
  <si>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</si>
  <si>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</si>
  <si>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</si>
  <si>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</si>
  <si>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</si>
  <si>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</si>
  <si>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</si>
  <si>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</si>
  <si>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</si>
  <si>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</si>
  <si>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</si>
  <si>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</si>
  <si>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</si>
  <si>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</si>
  <si>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</si>
  <si>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</si>
  <si>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</si>
  <si>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</si>
  <si>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</si>
  <si>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</si>
  <si>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</si>
  <si>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</si>
  <si>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</si>
  <si>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</si>
  <si>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</si>
  <si>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</si>
  <si>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</si>
  <si>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</si>
  <si>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</si>
  <si>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</si>
  <si>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</si>
  <si>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</si>
  <si>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</si>
  <si>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</si>
  <si>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</si>
  <si>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</si>
  <si>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</si>
  <si>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</si>
  <si>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</si>
  <si>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</si>
  <si>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</si>
  <si>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</si>
  <si>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</si>
  <si>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</si>
  <si>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</si>
  <si>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</si>
  <si>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</si>
  <si>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</si>
  <si>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</si>
  <si>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</si>
  <si>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</si>
  <si>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</si>
  <si>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</si>
  <si>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</si>
  <si>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</si>
  <si>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</si>
  <si>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</si>
  <si>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</si>
  <si>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</si>
  <si>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</si>
  <si>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</si>
  <si>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</si>
  <si>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</si>
  <si>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</si>
  <si>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</si>
  <si>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</si>
  <si>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</si>
  <si>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</si>
  <si>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</si>
  <si>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</si>
  <si>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</si>
  <si>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</si>
  <si>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</si>
  <si>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</si>
  <si>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</si>
  <si>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</si>
  <si>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</si>
  <si>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</si>
  <si>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</si>
  <si>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</si>
  <si>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</si>
  <si>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</si>
  <si>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</si>
  <si>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</si>
  <si>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</si>
  <si>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</si>
  <si>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</si>
  <si>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</si>
  <si>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</si>
  <si>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</si>
  <si>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</si>
  <si>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</si>
  <si>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</si>
  <si>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</si>
  <si>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</si>
  <si>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</si>
  <si>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</si>
  <si>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</si>
  <si>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</si>
  <si>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</si>
  <si>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</si>
  <si>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</si>
  <si>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</si>
  <si>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</si>
  <si>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</si>
  <si>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</si>
  <si>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</si>
  <si>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</si>
  <si>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</si>
  <si>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</si>
  <si>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</si>
  <si>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</si>
  <si>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</si>
  <si>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</si>
  <si>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</si>
  <si>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</si>
  <si>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</si>
  <si>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</si>
  <si>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</si>
  <si>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</si>
  <si>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</si>
  <si>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</si>
  <si>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</si>
  <si>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</si>
  <si>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</si>
  <si>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</si>
  <si>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</si>
  <si>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</si>
  <si>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</si>
  <si>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</si>
  <si>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</si>
  <si>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</si>
  <si>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</si>
  <si>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</si>
  <si>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</si>
  <si>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</si>
  <si>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</si>
  <si>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</si>
  <si>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</si>
  <si>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</si>
  <si>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</si>
  <si>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</si>
  <si>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</si>
  <si>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</si>
  <si>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</si>
  <si>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</si>
  <si>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</si>
  <si>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</si>
  <si>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</si>
  <si>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</si>
  <si>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</si>
  <si>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</si>
  <si>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</si>
  <si>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</si>
  <si>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</si>
  <si>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</si>
  <si>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</si>
  <si>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</si>
  <si>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</si>
  <si>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</si>
  <si>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</si>
  <si>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</si>
  <si>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</si>
  <si>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</si>
  <si>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</si>
  <si>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</si>
  <si>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</si>
  <si>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</si>
  <si>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</si>
  <si>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</si>
  <si>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</si>
  <si>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</si>
  <si>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</si>
  <si>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</si>
  <si>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</si>
  <si>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</si>
  <si>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</si>
  <si>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</si>
  <si>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</si>
  <si>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</si>
  <si>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</si>
  <si>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</si>
  <si>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</si>
  <si>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</si>
  <si>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</si>
  <si>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</si>
  <si>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</si>
  <si>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</si>
  <si>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</si>
  <si>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</si>
  <si>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</si>
  <si>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</si>
  <si>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</si>
  <si>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</si>
  <si>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</si>
  <si>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</si>
  <si>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</si>
  <si>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</si>
  <si>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</si>
  <si>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</si>
  <si>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</si>
  <si>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</si>
  <si>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</si>
  <si>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</si>
  <si>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</si>
  <si>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</si>
  <si>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</si>
  <si>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</si>
  <si>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</si>
  <si>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</si>
  <si>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</si>
  <si>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</si>
  <si>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</si>
  <si>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</si>
  <si>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</si>
  <si>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</si>
  <si>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</si>
  <si>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</si>
  <si>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</si>
  <si>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</si>
  <si>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</si>
  <si>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</si>
  <si>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</si>
  <si>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</si>
  <si>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</si>
  <si>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</si>
  <si>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</si>
  <si>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</si>
  <si>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</si>
  <si>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</si>
  <si>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</si>
  <si>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</si>
  <si>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</si>
  <si>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</si>
  <si>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</si>
  <si>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</si>
  <si>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</si>
  <si>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</si>
  <si>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</si>
  <si>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</si>
  <si>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</si>
  <si>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</si>
  <si>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</si>
  <si>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</si>
  <si>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</si>
  <si>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</si>
  <si>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</si>
  <si>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</si>
  <si>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</si>
  <si>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</si>
  <si>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</si>
  <si>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</si>
  <si>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</si>
  <si>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</si>
  <si>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</si>
  <si>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</si>
  <si>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</si>
  <si>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</si>
  <si>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</si>
  <si>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</si>
  <si>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</si>
  <si>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</si>
  <si>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</si>
  <si>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</si>
  <si>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</si>
  <si>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</si>
  <si>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</si>
  <si>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</si>
  <si>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</si>
  <si>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</si>
  <si>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</si>
  <si>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</si>
  <si>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</si>
  <si>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</si>
  <si>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</si>
  <si>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</si>
  <si>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</si>
  <si>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</si>
  <si>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</si>
  <si>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</si>
  <si>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</si>
  <si>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</si>
  <si>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</si>
  <si>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</si>
  <si>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</si>
  <si>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</si>
  <si>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</si>
  <si>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</si>
  <si>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</si>
  <si>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</si>
  <si>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</si>
  <si>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</si>
  <si>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</si>
  <si>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</si>
  <si>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</si>
  <si>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</si>
  <si>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</si>
  <si>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</si>
  <si>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</si>
  <si>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</si>
  <si>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</si>
  <si>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</si>
  <si>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</si>
  <si>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</si>
  <si>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</si>
  <si>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</si>
  <si>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</si>
  <si>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</si>
  <si>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</si>
  <si>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</si>
  <si>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</si>
  <si>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</si>
  <si>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</si>
  <si>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</si>
  <si>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</si>
  <si>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</si>
  <si>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</si>
  <si>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</si>
  <si>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</si>
  <si>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</si>
  <si>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</si>
  <si>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</si>
  <si>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</si>
  <si>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</si>
  <si>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</si>
  <si>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</si>
  <si>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</si>
  <si>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</si>
  <si>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</si>
  <si>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</si>
  <si>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</si>
  <si>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</si>
  <si>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</si>
  <si>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</si>
  <si>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</si>
  <si>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</si>
  <si>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</si>
  <si>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</si>
  <si>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</si>
  <si>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</si>
  <si>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</si>
  <si>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</si>
  <si>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</si>
  <si>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</si>
  <si>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</si>
  <si>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</si>
  <si>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</si>
  <si>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</si>
  <si>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</si>
  <si>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</si>
  <si>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</si>
  <si>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</si>
  <si>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</si>
  <si>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</si>
  <si>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</si>
  <si>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</si>
  <si>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</si>
  <si>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</si>
  <si>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</si>
  <si>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</si>
  <si>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</si>
  <si>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</si>
  <si>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</si>
  <si>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</si>
  <si>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</si>
  <si>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</si>
  <si>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</si>
  <si>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</si>
  <si>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</si>
  <si>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</si>
  <si>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</si>
  <si>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</si>
  <si>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</si>
  <si>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</si>
  <si>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</si>
  <si>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</si>
  <si>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</si>
  <si>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</si>
  <si>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</si>
  <si>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</si>
  <si>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</si>
  <si>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</si>
  <si>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</si>
  <si>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</si>
  <si>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</si>
  <si>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</si>
  <si>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</si>
  <si>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</si>
  <si>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</si>
  <si>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</si>
  <si>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</si>
  <si>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</si>
  <si>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</si>
  <si>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</si>
  <si>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</si>
  <si>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</si>
  <si>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</si>
  <si>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</si>
  <si>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</si>
  <si>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</si>
  <si>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</si>
  <si>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</si>
  <si>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</si>
  <si>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</si>
  <si>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</si>
  <si>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</si>
  <si>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</si>
  <si>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</si>
  <si>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</si>
  <si>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</si>
  <si>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</si>
  <si>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</si>
  <si>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</si>
  <si>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</si>
  <si>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</si>
  <si>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</si>
  <si>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</si>
  <si>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</si>
  <si>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</si>
  <si>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</si>
  <si>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</si>
  <si>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</si>
  <si>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</si>
  <si>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</si>
  <si>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</si>
  <si>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</si>
  <si>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</si>
  <si>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</si>
  <si>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</si>
  <si>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</si>
  <si>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</si>
  <si>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</si>
  <si>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</si>
  <si>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</si>
  <si>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</si>
  <si>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</si>
  <si>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</si>
  <si>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</si>
  <si>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</si>
  <si>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</si>
  <si>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</si>
  <si>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</si>
  <si>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</si>
  <si>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</si>
  <si>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</si>
  <si>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</si>
  <si>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</si>
  <si>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</si>
  <si>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</si>
  <si>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</si>
  <si>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</si>
  <si>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</si>
  <si>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</si>
  <si>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</si>
  <si>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</si>
  <si>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</si>
  <si>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</si>
  <si>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</si>
  <si>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</si>
  <si>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</si>
  <si>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</si>
  <si>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</si>
  <si>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</si>
  <si>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</si>
  <si>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</si>
  <si>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</si>
  <si>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</si>
  <si>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</si>
  <si>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</si>
  <si>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</si>
  <si>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</si>
  <si>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</si>
  <si>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</si>
  <si>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</si>
  <si>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</si>
  <si>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</si>
  <si>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</si>
  <si>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</si>
  <si>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</si>
  <si>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</si>
  <si>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</si>
  <si>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</si>
  <si>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</si>
  <si>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</si>
  <si>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</si>
  <si>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</si>
  <si>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</si>
  <si>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</si>
  <si>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</si>
  <si>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</si>
  <si>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</si>
  <si>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</si>
  <si>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</si>
  <si>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</si>
  <si>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</si>
  <si>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</si>
  <si>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</si>
  <si>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</si>
  <si>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</si>
  <si>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</si>
  <si>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</si>
  <si>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</si>
  <si>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</si>
  <si>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</si>
  <si>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</si>
  <si>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</si>
  <si>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</si>
  <si>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</si>
  <si>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</si>
  <si>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</si>
  <si>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</si>
  <si>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</si>
  <si>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</si>
  <si>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</si>
  <si>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</si>
  <si>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</si>
  <si>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</si>
  <si>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</si>
  <si>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</si>
  <si>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</si>
  <si>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</si>
  <si>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</si>
  <si>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</si>
  <si>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</si>
  <si>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</si>
  <si>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</si>
  <si>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</si>
  <si>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</si>
  <si>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</si>
  <si>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</si>
  <si>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</si>
  <si>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</si>
  <si>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</si>
  <si>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</si>
  <si>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</si>
  <si>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</si>
  <si>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</si>
  <si>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</si>
  <si>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</si>
  <si>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</si>
  <si>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</si>
  <si>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</si>
  <si>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</si>
  <si>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</si>
  <si>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</si>
  <si>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</si>
  <si>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</si>
  <si>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</si>
  <si>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</si>
  <si>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</si>
  <si>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</si>
  <si>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</si>
  <si>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</si>
  <si>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</si>
  <si>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</si>
  <si>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</si>
  <si>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</si>
  <si>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</si>
  <si>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</si>
  <si>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</si>
  <si>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</si>
  <si>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</si>
  <si>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</si>
  <si>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</si>
  <si>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</si>
  <si>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</si>
  <si>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</si>
  <si>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</si>
  <si>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</si>
  <si>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</si>
  <si>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</si>
  <si>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</si>
  <si>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</si>
  <si>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</si>
  <si>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</si>
  <si>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</si>
  <si>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</si>
  <si>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</si>
  <si>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</si>
  <si>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</si>
  <si>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</si>
  <si>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</si>
  <si>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</si>
  <si>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</si>
  <si>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</si>
  <si>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</si>
  <si>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</si>
  <si>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</si>
  <si>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</si>
  <si>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</si>
  <si>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</si>
  <si>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</si>
  <si>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</si>
  <si>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</si>
  <si>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</si>
  <si>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</si>
  <si>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</si>
  <si>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</si>
  <si>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</si>
  <si>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</si>
  <si>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</si>
  <si>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</si>
  <si>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</si>
  <si>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</si>
  <si>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</si>
  <si>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</si>
  <si>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</si>
  <si>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</si>
  <si>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</si>
  <si>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</si>
  <si>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</si>
  <si>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</si>
  <si>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</si>
  <si>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</si>
  <si>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</si>
  <si>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</si>
  <si>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</si>
  <si>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</si>
  <si>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</si>
  <si>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</si>
  <si>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</si>
  <si>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</si>
  <si>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</si>
  <si>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</si>
  <si>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</si>
  <si>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</si>
  <si>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</si>
  <si>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</si>
  <si>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</si>
  <si>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</si>
  <si>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</si>
  <si>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</si>
  <si>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</si>
  <si>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</si>
  <si>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</si>
  <si>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</si>
  <si>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</si>
  <si>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</si>
  <si>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</si>
  <si>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</si>
  <si>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</si>
  <si>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</si>
  <si>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</si>
  <si>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</si>
  <si>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</si>
  <si>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</si>
  <si>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</si>
  <si>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</si>
  <si>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</si>
  <si>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</si>
  <si>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</si>
  <si>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</si>
  <si>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</si>
  <si>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</si>
  <si>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</si>
  <si>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</si>
  <si>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</si>
  <si>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</si>
  <si>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</si>
  <si>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</si>
  <si>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</si>
  <si>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</si>
  <si>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</si>
  <si>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</si>
  <si>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</si>
  <si>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</si>
  <si>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</si>
  <si>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</si>
  <si>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</si>
  <si>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</si>
  <si>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</si>
  <si>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</si>
  <si>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</si>
  <si>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</si>
  <si>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</si>
  <si>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</si>
  <si>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</si>
  <si>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</si>
  <si>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</si>
  <si>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</si>
  <si>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</si>
  <si>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</si>
  <si>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</si>
  <si>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</si>
  <si>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</si>
  <si>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</si>
  <si>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</si>
  <si>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</si>
  <si>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</si>
  <si>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</si>
  <si>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</si>
  <si>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</si>
  <si>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</si>
  <si>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</si>
  <si>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</si>
  <si>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</si>
  <si>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</si>
  <si>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</si>
  <si>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</si>
  <si>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</si>
  <si>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</si>
  <si>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</si>
  <si>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</si>
  <si>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</si>
  <si>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</si>
  <si>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</si>
  <si>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</si>
  <si>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</si>
  <si>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</si>
  <si>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</si>
  <si>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</si>
  <si>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</si>
  <si>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</si>
  <si>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</si>
  <si>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</si>
  <si>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</si>
  <si>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</si>
  <si>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</si>
  <si>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</si>
  <si>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</si>
  <si>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</si>
  <si>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</si>
  <si>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</si>
  <si>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</si>
  <si>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</si>
  <si>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</si>
  <si>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</si>
  <si>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</si>
  <si>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</si>
  <si>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</si>
  <si>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</si>
  <si>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</si>
  <si>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</si>
  <si>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</si>
  <si>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</si>
  <si>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</si>
  <si>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</si>
  <si>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</si>
  <si>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</si>
  <si>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</si>
  <si>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</si>
  <si>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</si>
  <si>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</si>
  <si>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</si>
  <si>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</si>
  <si>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</si>
  <si>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</si>
  <si>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</si>
  <si>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</si>
  <si>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</si>
  <si>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</si>
  <si>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</si>
  <si>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</si>
  <si>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</si>
  <si>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</si>
  <si>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</si>
  <si>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</si>
  <si>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</si>
  <si>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</si>
  <si>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</si>
  <si>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</si>
  <si>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</si>
  <si>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</si>
  <si>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</si>
  <si>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</si>
  <si>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</si>
  <si>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</si>
  <si>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</si>
  <si>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</si>
  <si>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</si>
  <si>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</si>
  <si>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</si>
  <si>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</si>
  <si>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</si>
  <si>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</si>
  <si>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</si>
  <si>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</si>
  <si>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</si>
  <si>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</si>
  <si>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</si>
  <si>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</si>
  <si>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</si>
  <si>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</si>
  <si>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</si>
  <si>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</si>
  <si>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</si>
  <si>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</si>
  <si>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</si>
  <si>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</si>
  <si>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</si>
  <si>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</si>
  <si>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</si>
  <si>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</si>
  <si>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</si>
  <si>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</si>
  <si>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</si>
  <si>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</si>
  <si>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</si>
  <si>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</si>
  <si>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</si>
  <si>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</si>
  <si>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</si>
  <si>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</si>
  <si>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</si>
  <si>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</si>
  <si>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</si>
  <si>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</si>
  <si>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</si>
  <si>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</si>
  <si>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</si>
  <si>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</si>
  <si>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</si>
  <si>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</si>
  <si>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</si>
  <si>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</si>
  <si>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</si>
  <si>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</si>
  <si>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</si>
  <si>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</si>
  <si>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</si>
  <si>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</si>
  <si>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</si>
  <si>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</si>
  <si>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</si>
  <si>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</si>
  <si>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</si>
  <si>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</si>
  <si>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</si>
  <si>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</si>
  <si>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</si>
  <si>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</si>
  <si>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</si>
  <si>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</si>
  <si>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</si>
  <si>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</si>
  <si>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</si>
  <si>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</si>
  <si>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</si>
  <si>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</si>
  <si>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</si>
  <si>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</si>
  <si>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</si>
  <si>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</si>
  <si>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</si>
  <si>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</si>
  <si>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</si>
  <si>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</si>
  <si>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</si>
  <si>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</si>
  <si>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</si>
  <si>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</si>
  <si>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</si>
  <si>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</si>
  <si>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</si>
  <si>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</si>
  <si>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</si>
  <si>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</si>
  <si>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</si>
  <si>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</si>
  <si>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</si>
  <si>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</si>
  <si>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</si>
  <si>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</si>
  <si>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</si>
  <si>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</si>
  <si>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</si>
  <si>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</si>
  <si>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</si>
  <si>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</si>
  <si>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</si>
  <si>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</si>
  <si>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</si>
  <si>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</si>
  <si>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</si>
  <si>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</si>
  <si>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</si>
  <si>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</si>
  <si>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</si>
  <si>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</si>
  <si>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</si>
  <si>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</si>
  <si>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</si>
  <si>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</si>
  <si>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</si>
  <si>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</si>
  <si>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</si>
  <si>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</si>
  <si>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</si>
  <si>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</si>
  <si>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</si>
  <si>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</si>
  <si>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</si>
  <si>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</si>
  <si>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</si>
  <si>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</si>
  <si>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</si>
  <si>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</si>
  <si>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</si>
  <si>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</si>
  <si>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</si>
  <si>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</si>
  <si>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</si>
  <si>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</si>
  <si>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</si>
  <si>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</si>
  <si>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</si>
  <si>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</si>
  <si>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</si>
  <si>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</si>
  <si>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</si>
  <si>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</si>
  <si>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</si>
  <si>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</si>
  <si>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</si>
  <si>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</si>
  <si>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</si>
  <si>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</si>
  <si>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</si>
  <si>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</si>
  <si>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</si>
  <si>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</si>
  <si>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</si>
  <si>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</si>
  <si>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</si>
  <si>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</si>
  <si>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</si>
  <si>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</si>
  <si>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</si>
  <si>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</si>
  <si>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</si>
  <si>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</si>
  <si>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</si>
  <si>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</si>
  <si>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</si>
  <si>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</si>
  <si>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</si>
  <si>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</si>
  <si>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</si>
  <si>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</si>
  <si>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</si>
  <si>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</si>
  <si>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</si>
  <si>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</si>
  <si>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</si>
  <si>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</si>
  <si>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</si>
  <si>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</si>
  <si>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</si>
  <si>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</si>
  <si>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</si>
  <si>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</si>
  <si>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</si>
  <si>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</si>
  <si>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</si>
  <si>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</si>
  <si>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</si>
  <si>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</si>
  <si>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</si>
  <si>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</si>
  <si>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</si>
  <si>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</si>
  <si>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</si>
  <si>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</si>
  <si>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</si>
  <si>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</si>
  <si>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</si>
  <si>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</si>
  <si>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</si>
  <si>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</si>
  <si>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</si>
  <si>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</si>
  <si>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</si>
  <si>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</si>
  <si>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</si>
  <si>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</si>
  <si>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</si>
  <si>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</si>
  <si>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</si>
  <si>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</si>
  <si>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</si>
  <si>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</si>
  <si>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</si>
  <si>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</si>
  <si>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</si>
  <si>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</si>
  <si>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</si>
  <si>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</si>
  <si>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</si>
  <si>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</si>
  <si>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</si>
  <si>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</si>
  <si>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</si>
  <si>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</si>
  <si>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</si>
  <si>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</si>
  <si>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</si>
  <si>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</si>
  <si>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</si>
  <si>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</si>
  <si>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</si>
  <si>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</si>
  <si>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</si>
  <si>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</si>
  <si>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</si>
  <si>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</si>
  <si>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</si>
  <si>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</si>
  <si>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</si>
  <si>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</si>
  <si>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</si>
  <si>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</si>
  <si>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</si>
  <si>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</si>
  <si>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</si>
  <si>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</si>
  <si>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</si>
  <si>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</si>
  <si>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</si>
  <si>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</si>
  <si>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</si>
  <si>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</si>
  <si>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</si>
  <si>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</si>
  <si>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</si>
  <si>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</si>
  <si>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</si>
  <si>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</si>
  <si>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</si>
  <si>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</si>
  <si>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</si>
  <si>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</si>
  <si>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</si>
  <si>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</si>
  <si>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</si>
  <si>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</si>
  <si>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</si>
  <si>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</si>
  <si>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</si>
  <si>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</si>
  <si>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</si>
  <si>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</si>
  <si>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</si>
  <si>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</si>
  <si>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</si>
  <si>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</si>
  <si>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</si>
  <si>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</si>
  <si>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</si>
  <si>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</si>
  <si>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</si>
  <si>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</si>
  <si>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</si>
  <si>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</si>
  <si>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</si>
  <si>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</si>
  <si>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</si>
  <si>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</si>
  <si>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</si>
  <si>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</si>
  <si>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</si>
  <si>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</si>
  <si>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</si>
  <si>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</si>
  <si>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</si>
  <si>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</si>
  <si>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</si>
  <si>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</si>
  <si>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</si>
  <si>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</si>
  <si>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</si>
  <si>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</si>
  <si>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</si>
  <si>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</si>
  <si>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</si>
  <si>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</si>
  <si>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</si>
  <si>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</si>
  <si>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</si>
  <si>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</si>
  <si>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</si>
  <si>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</si>
  <si>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</si>
  <si>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</si>
  <si>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</si>
  <si>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</si>
  <si>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</si>
  <si>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</si>
  <si>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</si>
  <si>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</si>
  <si>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</si>
  <si>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</si>
  <si>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</si>
  <si>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</si>
  <si>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</si>
  <si>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</si>
  <si>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</si>
  <si>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</si>
  <si>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</si>
  <si>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</si>
  <si>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</si>
  <si>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</si>
  <si>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</si>
  <si>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</si>
  <si>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</si>
  <si>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</si>
  <si>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</si>
  <si>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</si>
  <si>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</si>
  <si>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</si>
  <si>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</si>
  <si>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</si>
  <si>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</si>
  <si>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</si>
  <si>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</si>
  <si>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</si>
  <si>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</si>
  <si>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</si>
  <si>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</si>
  <si>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</si>
  <si>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</si>
  <si>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</si>
  <si>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</si>
  <si>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</si>
  <si>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</si>
  <si>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</si>
  <si>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</si>
  <si>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</si>
  <si>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</si>
  <si>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</si>
  <si>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</si>
  <si>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</si>
  <si>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</si>
  <si>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</si>
  <si>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</si>
  <si>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</si>
  <si>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</si>
  <si>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</si>
  <si>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</si>
  <si>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</si>
  <si>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</si>
  <si>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</si>
  <si>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</si>
  <si>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</si>
  <si>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</si>
  <si>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</si>
  <si>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</si>
  <si>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</si>
  <si>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</si>
  <si>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</si>
  <si>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</si>
  <si>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</si>
  <si>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</si>
  <si>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</si>
  <si>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</si>
  <si>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</si>
  <si>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</si>
  <si>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</si>
  <si>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</si>
  <si>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</si>
  <si>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</si>
  <si>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</si>
  <si>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</si>
  <si>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</si>
  <si>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</si>
  <si>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</si>
  <si>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</si>
  <si>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</si>
  <si>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</si>
  <si>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</si>
  <si>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</si>
  <si>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</si>
  <si>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</si>
  <si>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</si>
  <si>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</si>
  <si>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</si>
  <si>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</si>
  <si>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</si>
  <si>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</si>
  <si>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</si>
  <si>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</si>
  <si>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</si>
  <si>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</si>
  <si>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</si>
  <si>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</si>
  <si>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</si>
  <si>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</si>
  <si>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</si>
  <si>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</si>
  <si>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</si>
  <si>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</si>
  <si>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</si>
  <si>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</si>
  <si>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</si>
  <si>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</si>
  <si>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</si>
  <si>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</si>
  <si>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</si>
  <si>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</si>
  <si>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</si>
  <si>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</si>
  <si>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</si>
  <si>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</si>
  <si>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</si>
  <si>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</si>
  <si>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</si>
  <si>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</si>
  <si>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</si>
  <si>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</si>
  <si>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</si>
  <si>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</si>
  <si>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</si>
  <si>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</si>
  <si>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</si>
  <si>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</si>
  <si>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</si>
  <si>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</si>
  <si>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</si>
  <si>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</si>
  <si>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</si>
  <si>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</si>
  <si>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</si>
  <si>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</si>
  <si>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</si>
  <si>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</si>
  <si>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</si>
  <si>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</si>
  <si>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</si>
  <si>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</si>
  <si>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</si>
  <si>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</si>
  <si>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</si>
  <si>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</si>
  <si>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</si>
  <si>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</si>
  <si>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</si>
  <si>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</si>
  <si>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</si>
  <si>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</si>
  <si>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</si>
  <si>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</si>
  <si>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</si>
  <si>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</si>
  <si>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</si>
  <si>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</si>
  <si>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</si>
  <si>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</si>
  <si>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</si>
  <si>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</si>
  <si>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</si>
  <si>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</si>
  <si>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</si>
  <si>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</si>
  <si>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</si>
  <si>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</si>
  <si>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</si>
  <si>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</si>
  <si>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</si>
  <si>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</si>
  <si>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</si>
  <si>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</si>
  <si>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</si>
  <si>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</si>
  <si>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</si>
  <si>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</si>
  <si>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</si>
  <si>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</si>
  <si>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</si>
  <si>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</si>
  <si>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</si>
  <si>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</si>
  <si>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</si>
  <si>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</si>
  <si>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</si>
  <si>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</si>
  <si>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</si>
  <si>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</si>
  <si>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</si>
  <si>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</si>
  <si>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</si>
  <si>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</si>
  <si>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</si>
  <si>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</si>
  <si>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</si>
  <si>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</si>
  <si>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</si>
  <si>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</si>
  <si>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</si>
  <si>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</si>
  <si>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</si>
  <si>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</si>
  <si>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</si>
  <si>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</si>
  <si>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</si>
  <si>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</si>
  <si>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</si>
  <si>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</si>
  <si>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</si>
  <si>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</si>
  <si>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</si>
  <si>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</si>
  <si>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</si>
  <si>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</si>
  <si>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</si>
  <si>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</si>
  <si>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</si>
  <si>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</si>
  <si>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</si>
  <si>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</si>
  <si>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</si>
  <si>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</si>
  <si>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</si>
  <si>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</si>
  <si>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</si>
  <si>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</si>
  <si>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</si>
  <si>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</si>
  <si>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</si>
  <si>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</si>
  <si>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</si>
  <si>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</si>
  <si>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</si>
  <si>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</si>
  <si>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</si>
  <si>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</si>
  <si>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</si>
  <si>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</si>
  <si>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</si>
  <si>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</si>
  <si>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</si>
  <si>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</si>
  <si>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</si>
  <si>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</si>
  <si>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</si>
  <si>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</si>
  <si>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</si>
  <si>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</si>
  <si>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</si>
  <si>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</si>
  <si>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</si>
  <si>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</si>
  <si>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</si>
  <si>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</si>
  <si>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</si>
  <si>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</si>
  <si>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</si>
  <si>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</si>
  <si>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</si>
  <si>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</si>
  <si>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</si>
  <si>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</si>
  <si>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</si>
  <si>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</si>
  <si>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</si>
  <si>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</si>
  <si>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</si>
  <si>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</si>
  <si>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</si>
  <si>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</si>
  <si>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</si>
  <si>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</si>
  <si>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</si>
  <si>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</si>
  <si>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</si>
  <si>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</si>
  <si>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</si>
  <si>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</si>
  <si>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</si>
  <si>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</si>
  <si>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</si>
  <si>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</si>
  <si>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</si>
  <si>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</si>
  <si>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</si>
  <si>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</si>
  <si>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</si>
  <si>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</si>
  <si>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</si>
  <si>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</si>
  <si>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</si>
  <si>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</si>
  <si>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</si>
  <si>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</si>
  <si>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</si>
  <si>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</si>
  <si>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</si>
  <si>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</si>
  <si>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</si>
  <si>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</si>
  <si>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</si>
  <si>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</si>
  <si>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</si>
  <si>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</si>
  <si>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</si>
  <si>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</si>
  <si>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</si>
  <si>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</si>
  <si>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</si>
  <si>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</si>
  <si>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</si>
  <si>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</si>
  <si>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</si>
  <si>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</si>
  <si>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</si>
  <si>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</si>
  <si>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</si>
  <si>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</si>
  <si>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</si>
  <si>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</si>
  <si>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</si>
  <si>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</si>
  <si>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</si>
  <si>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</si>
  <si>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</si>
  <si>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</si>
  <si>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</si>
  <si>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</si>
  <si>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</si>
  <si>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</si>
  <si>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</si>
  <si>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</si>
  <si>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</si>
  <si>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</si>
  <si>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</si>
  <si>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</si>
  <si>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</si>
  <si>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</si>
  <si>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</si>
  <si>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</si>
  <si>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</si>
  <si>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</si>
  <si>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</si>
  <si>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</si>
  <si>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</si>
  <si>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</si>
  <si>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</si>
  <si>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</si>
  <si>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</si>
  <si>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</si>
  <si>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</si>
  <si>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</si>
  <si>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</si>
  <si>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</si>
  <si>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</si>
  <si>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</si>
  <si>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</si>
  <si>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</si>
  <si>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</si>
  <si>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</si>
  <si>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</si>
  <si>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</si>
  <si>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</si>
  <si>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</si>
  <si>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</si>
  <si>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</si>
  <si>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</si>
  <si>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</si>
  <si>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</si>
  <si>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</si>
  <si>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</si>
  <si>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</si>
  <si>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</si>
  <si>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</si>
  <si>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</si>
  <si>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</si>
  <si>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</si>
  <si>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</si>
  <si>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</si>
  <si>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</si>
  <si>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</si>
  <si>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</si>
  <si>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</si>
  <si>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</si>
  <si>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</si>
  <si>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</si>
  <si>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</si>
  <si>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</si>
  <si>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</si>
  <si>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</si>
  <si>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</si>
  <si>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</si>
  <si>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</si>
  <si>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</si>
  <si>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</si>
  <si>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</si>
  <si>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</si>
  <si>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</si>
  <si>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</si>
  <si>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</si>
  <si>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</si>
  <si>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</si>
  <si>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</si>
  <si>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</si>
  <si>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</si>
  <si>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</si>
  <si>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</si>
  <si>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</si>
  <si>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</si>
  <si>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</si>
  <si>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</si>
  <si>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</si>
  <si>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</si>
  <si>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</si>
  <si>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</si>
  <si>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</si>
  <si>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</si>
  <si>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</si>
  <si>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</si>
  <si>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</si>
  <si>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</si>
  <si>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</si>
  <si>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</si>
  <si>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</si>
  <si>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</si>
  <si>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</si>
  <si>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</si>
  <si>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</si>
  <si>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</si>
  <si>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</si>
  <si>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</si>
  <si>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</si>
  <si>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</si>
  <si>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</si>
  <si>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</si>
  <si>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</si>
  <si>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</si>
  <si>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</si>
  <si>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</si>
  <si>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</si>
  <si>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</si>
  <si>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</si>
  <si>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</si>
  <si>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</si>
  <si>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</si>
  <si>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</si>
  <si>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</si>
  <si>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</si>
  <si>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</si>
  <si>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</si>
  <si>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</si>
  <si>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</si>
  <si>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</si>
  <si>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</si>
  <si>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</si>
  <si>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</si>
  <si>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</si>
  <si>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</si>
  <si>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</si>
  <si>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</si>
  <si>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</si>
  <si>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</si>
  <si>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</si>
  <si>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</si>
  <si>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</si>
  <si>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</si>
  <si>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</si>
  <si>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</si>
  <si>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</si>
  <si>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</si>
  <si>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</si>
  <si>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</si>
  <si>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</si>
  <si>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</si>
  <si>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</si>
  <si>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</si>
  <si>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</si>
  <si>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</si>
  <si>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</si>
  <si>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</si>
  <si>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</si>
  <si>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</si>
  <si>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</si>
  <si>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</si>
  <si>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</si>
  <si>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</si>
  <si>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</si>
  <si>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</si>
  <si>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</si>
  <si>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</si>
  <si>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</si>
  <si>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</si>
  <si>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</si>
  <si>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</si>
  <si>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</si>
  <si>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</si>
  <si>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</si>
  <si>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</si>
  <si>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</si>
  <si>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</si>
  <si>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</si>
  <si>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</si>
  <si>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</si>
  <si>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</si>
  <si>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</si>
  <si>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</si>
  <si>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</si>
  <si>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</si>
  <si>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</si>
  <si>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</si>
  <si>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</si>
  <si>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</si>
  <si>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</si>
  <si>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</si>
  <si>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</si>
  <si>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</si>
  <si>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</si>
  <si>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</si>
  <si>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</si>
  <si>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</si>
  <si>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</si>
  <si>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</si>
  <si>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</si>
  <si>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</si>
  <si>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</si>
  <si>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</si>
  <si>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</si>
  <si>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</si>
  <si>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</si>
  <si>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</si>
  <si>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</si>
  <si>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</si>
  <si>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</si>
  <si>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</si>
  <si>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</si>
  <si>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</si>
  <si>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</si>
  <si>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</si>
  <si>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</si>
  <si>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</si>
  <si>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</si>
  <si>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</si>
  <si>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</si>
  <si>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</si>
  <si>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</si>
  <si>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</si>
  <si>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</si>
  <si>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</si>
  <si>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</si>
  <si>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</si>
  <si>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</si>
  <si>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</si>
  <si>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</si>
  <si>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</si>
  <si>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</si>
  <si>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</si>
  <si>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</si>
  <si>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</si>
  <si>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</si>
  <si>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</si>
  <si>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</si>
  <si>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</si>
  <si>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</si>
  <si>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</si>
  <si>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</si>
  <si>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</si>
  <si>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</si>
  <si>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</si>
  <si>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</si>
  <si>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</si>
  <si>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</si>
  <si>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</si>
  <si>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</si>
  <si>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</si>
  <si>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</si>
  <si>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</si>
  <si>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</si>
  <si>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</si>
  <si>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</si>
  <si>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</si>
  <si>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</si>
  <si>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</si>
  <si>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</si>
  <si>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</si>
  <si>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</si>
  <si>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</si>
  <si>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</si>
  <si>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</si>
  <si>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</si>
  <si>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</si>
  <si>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</si>
  <si>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</si>
  <si>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</si>
  <si>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</si>
  <si>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</si>
  <si>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</si>
  <si>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</si>
  <si>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</si>
  <si>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</si>
  <si>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</si>
  <si>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</si>
  <si>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</si>
  <si>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</si>
  <si>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</si>
  <si>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</si>
  <si>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</si>
  <si>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</si>
  <si>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</si>
  <si>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</si>
  <si>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</si>
  <si>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</si>
  <si>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</si>
  <si>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</si>
  <si>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</si>
  <si>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</si>
  <si>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</si>
  <si>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</si>
  <si>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</si>
  <si>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</si>
  <si>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</si>
  <si>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</si>
  <si>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</si>
  <si>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</si>
  <si>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</si>
  <si>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</si>
  <si>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</si>
  <si>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</si>
  <si>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</si>
  <si>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</si>
  <si>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</si>
  <si>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</si>
  <si>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</si>
  <si>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</si>
  <si>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</si>
  <si>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</si>
  <si>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</si>
  <si>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</si>
  <si>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</si>
  <si>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</si>
  <si>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</si>
  <si>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</si>
  <si>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</si>
  <si>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</si>
  <si>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</si>
  <si>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</si>
  <si>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</si>
  <si>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</si>
  <si>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</si>
  <si>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</si>
  <si>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</si>
  <si>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</si>
  <si>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</si>
  <si>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</si>
  <si>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</si>
  <si>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</si>
  <si>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</si>
  <si>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</si>
  <si>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</si>
  <si>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</si>
  <si>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</si>
  <si>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</si>
  <si>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</si>
  <si>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</si>
  <si>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</si>
  <si>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</si>
  <si>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</si>
  <si>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</si>
  <si>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</si>
  <si>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</si>
  <si>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</si>
  <si>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</si>
  <si>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</si>
  <si>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</si>
  <si>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</si>
  <si>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</si>
  <si>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</si>
  <si>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</si>
  <si>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</si>
  <si>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</si>
  <si>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</si>
  <si>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</si>
  <si>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</si>
  <si>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</si>
  <si>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</si>
  <si>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</si>
  <si>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</si>
  <si>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</si>
  <si>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</si>
  <si>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</si>
  <si>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</si>
  <si>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</si>
  <si>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</si>
  <si>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</si>
  <si>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</si>
  <si>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</si>
  <si>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</si>
  <si>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</si>
  <si>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</si>
  <si>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</si>
  <si>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</si>
  <si>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</si>
  <si>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</si>
  <si>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</si>
  <si>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</si>
  <si>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</si>
  <si>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</si>
  <si>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</si>
  <si>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</si>
  <si>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</si>
  <si>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</si>
  <si>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</si>
  <si>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</si>
  <si>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</si>
  <si>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</si>
  <si>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</si>
  <si>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</si>
  <si>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</si>
  <si>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</si>
  <si>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</si>
  <si>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</si>
  <si>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</si>
  <si>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</si>
  <si>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</si>
  <si>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</si>
  <si>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</si>
  <si>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</si>
  <si>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</si>
  <si>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</si>
  <si>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</si>
  <si>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</si>
  <si>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</si>
  <si>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</si>
  <si>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</si>
  <si>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</si>
  <si>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</si>
  <si>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</si>
  <si>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</si>
  <si>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</si>
  <si>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</si>
  <si>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</si>
  <si>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</si>
  <si>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</si>
  <si>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</si>
  <si>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</si>
  <si>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</si>
  <si>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</si>
  <si>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</si>
  <si>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</si>
  <si>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</si>
  <si>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</si>
  <si>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</si>
  <si>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</si>
  <si>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</si>
  <si>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</si>
  <si>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</si>
  <si>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</si>
  <si>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</si>
  <si>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</si>
  <si>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</si>
  <si>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</si>
  <si>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</si>
  <si>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</si>
  <si>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</si>
  <si>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</si>
  <si>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</si>
  <si>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</si>
  <si>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</si>
  <si>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</si>
  <si>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</si>
  <si>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</si>
  <si>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</si>
  <si>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</si>
  <si>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</si>
  <si>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</si>
  <si>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</si>
  <si>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</si>
  <si>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</si>
  <si>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</si>
  <si>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</si>
  <si>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</si>
  <si>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</si>
  <si>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</si>
  <si>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</si>
  <si>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</si>
  <si>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</si>
  <si>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</si>
  <si>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</si>
  <si>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</si>
  <si>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</si>
  <si>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</si>
  <si>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</si>
  <si>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</si>
  <si>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</si>
  <si>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</si>
  <si>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</si>
  <si>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</si>
  <si>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</si>
  <si>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</si>
  <si>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</si>
  <si>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</si>
  <si>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</si>
  <si>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</si>
  <si>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</si>
  <si>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</si>
  <si>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</si>
  <si>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</si>
  <si>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</si>
  <si>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</si>
  <si>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</si>
  <si>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</si>
  <si>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</si>
  <si>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</si>
  <si>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</si>
  <si>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</si>
  <si>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</si>
  <si>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</si>
  <si>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</si>
  <si>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</si>
  <si>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</si>
  <si>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</si>
  <si>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</si>
  <si>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</si>
  <si>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</si>
  <si>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</si>
  <si>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</si>
  <si>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</si>
  <si>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</si>
  <si>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</si>
  <si>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</si>
  <si>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</si>
  <si>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</si>
  <si>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</si>
  <si>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</si>
  <si>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</si>
  <si>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</si>
  <si>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</si>
  <si>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</si>
  <si>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</si>
  <si>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</si>
  <si>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</si>
  <si>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</si>
  <si>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</si>
  <si>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</si>
  <si>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</si>
  <si>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</si>
  <si>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</si>
  <si>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</si>
  <si>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</si>
  <si>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</si>
  <si>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</si>
  <si>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</si>
  <si>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</si>
  <si>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</si>
  <si>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</si>
  <si>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</si>
  <si>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</si>
  <si>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</si>
  <si>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</si>
  <si>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</si>
  <si>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</si>
  <si>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</si>
  <si>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</si>
  <si>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</si>
  <si>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</si>
  <si>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</si>
  <si>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</si>
  <si>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</si>
  <si>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</si>
  <si>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</si>
  <si>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</si>
  <si>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</si>
  <si>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</si>
  <si>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</si>
  <si>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</si>
  <si>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</si>
  <si>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</si>
  <si>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</si>
  <si>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</si>
  <si>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</si>
  <si>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</si>
  <si>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</si>
  <si>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</si>
  <si>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</si>
  <si>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</si>
  <si>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</si>
  <si>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</si>
  <si>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</si>
  <si>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</si>
  <si>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</si>
  <si>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</si>
  <si>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</si>
  <si>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</si>
  <si>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</si>
  <si>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</si>
  <si>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</si>
  <si>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</si>
  <si>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</si>
  <si>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</si>
  <si>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</si>
  <si>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</si>
  <si>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</si>
  <si>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</si>
  <si>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</si>
  <si>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</si>
  <si>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</si>
  <si>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</si>
  <si>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</si>
  <si>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</si>
  <si>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</si>
  <si>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</si>
  <si>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</si>
  <si>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</si>
  <si>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</si>
  <si>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</si>
  <si>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</si>
  <si>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</si>
  <si>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</si>
  <si>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</si>
  <si>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</si>
  <si>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</si>
  <si>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</si>
  <si>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</si>
  <si>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</si>
  <si>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</si>
  <si>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</si>
  <si>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</si>
  <si>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</si>
  <si>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</si>
  <si>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</si>
  <si>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</si>
  <si>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</si>
  <si>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</si>
  <si>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</si>
  <si>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</si>
  <si>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</si>
  <si>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</si>
  <si>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</si>
  <si>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</si>
  <si>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</si>
  <si>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</si>
  <si>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</si>
  <si>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</si>
  <si>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</si>
  <si>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</si>
  <si>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</si>
  <si>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</si>
  <si>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</si>
  <si>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</si>
  <si>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</si>
  <si>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</si>
  <si>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</si>
  <si>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</si>
  <si>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</si>
  <si>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</si>
  <si>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</si>
  <si>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</si>
  <si>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</si>
  <si>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</si>
  <si>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</si>
  <si>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</si>
  <si>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</si>
  <si>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</si>
  <si>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</si>
  <si>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</si>
  <si>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</si>
  <si>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</si>
  <si>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</si>
  <si>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</si>
  <si>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</si>
  <si>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</si>
  <si>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</si>
  <si>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</si>
  <si>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</si>
  <si>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</si>
  <si>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</si>
  <si>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</si>
  <si>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</si>
  <si>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</si>
  <si>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</si>
  <si>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</si>
  <si>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</si>
  <si>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</si>
  <si>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</si>
  <si>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</si>
  <si>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</si>
  <si>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</si>
  <si>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</si>
  <si>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</si>
  <si>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</si>
  <si>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</si>
  <si>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</si>
  <si>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</si>
  <si>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</si>
  <si>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</si>
  <si>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</si>
  <si>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</si>
  <si>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</si>
  <si>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</si>
  <si>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</si>
  <si>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</si>
  <si>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</si>
  <si>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</si>
  <si>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</si>
  <si>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</si>
  <si>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</si>
  <si>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</si>
  <si>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</si>
  <si>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</si>
  <si>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</si>
  <si>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</si>
  <si>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</si>
  <si>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</si>
  <si>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</si>
  <si>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</si>
  <si>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</si>
  <si>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</si>
  <si>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</si>
  <si>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</si>
  <si>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</si>
  <si>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</si>
  <si>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</si>
  <si>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</si>
  <si>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</si>
  <si>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</si>
  <si>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</si>
  <si>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</si>
  <si>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</si>
  <si>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</si>
  <si>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</si>
  <si>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</si>
  <si>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</si>
  <si>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</si>
  <si>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</si>
  <si>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</si>
  <si>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</si>
  <si>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</si>
  <si>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</si>
  <si>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</si>
  <si>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</si>
  <si>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</si>
  <si>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</si>
  <si>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</si>
  <si>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</si>
  <si>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</si>
  <si>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</si>
  <si>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</si>
  <si>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</si>
  <si>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</si>
  <si>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</si>
  <si>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</si>
  <si>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</si>
  <si>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</si>
  <si>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</si>
  <si>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</si>
  <si>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</si>
  <si>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</si>
  <si>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</si>
  <si>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</si>
  <si>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</si>
  <si>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</si>
  <si>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</si>
  <si>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</si>
  <si>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</si>
  <si>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</si>
  <si>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</si>
  <si>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</si>
  <si>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</si>
  <si>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</si>
  <si>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</si>
  <si>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</si>
  <si>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</si>
  <si>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</si>
  <si>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</si>
  <si>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</si>
  <si>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</si>
  <si>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</si>
  <si>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</si>
  <si>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</si>
  <si>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</si>
  <si>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</si>
  <si>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</si>
  <si>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</si>
  <si>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</si>
  <si>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</si>
  <si>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</si>
  <si>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</si>
  <si>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</si>
  <si>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</si>
  <si>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</si>
  <si>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</si>
  <si>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</si>
  <si>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</si>
  <si>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</si>
  <si>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</si>
  <si>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</si>
  <si>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</si>
  <si>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</si>
  <si>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</si>
  <si>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</si>
  <si>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</si>
  <si>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</si>
  <si>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</si>
  <si>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</si>
  <si>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</si>
  <si>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</si>
  <si>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</si>
  <si>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</si>
  <si>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</si>
  <si>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</si>
  <si>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</si>
  <si>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</si>
  <si>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</si>
  <si>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</si>
  <si>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</si>
  <si>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</si>
  <si>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</si>
  <si>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</si>
  <si>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</si>
  <si>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</si>
  <si>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</si>
  <si>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</si>
  <si>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</si>
  <si>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</si>
  <si>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</si>
  <si>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</si>
  <si>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</si>
  <si>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</si>
  <si>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</si>
  <si>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</si>
  <si>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</si>
  <si>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</si>
  <si>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</si>
  <si>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</si>
  <si>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</si>
  <si>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</si>
  <si>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</si>
  <si>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</si>
  <si>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</si>
  <si>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</si>
  <si>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</si>
  <si>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</si>
  <si>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</si>
  <si>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</si>
  <si>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</si>
  <si>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</si>
  <si>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</si>
  <si>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</si>
  <si>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</si>
  <si>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</si>
  <si>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</si>
  <si>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</si>
  <si>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</si>
  <si>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</si>
  <si>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</si>
  <si>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</si>
  <si>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</si>
  <si>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</si>
  <si>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</si>
  <si>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</si>
  <si>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</si>
  <si>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</si>
  <si>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</si>
  <si>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</si>
  <si>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</si>
  <si>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</si>
  <si>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</si>
  <si>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</si>
  <si>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</si>
  <si>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</si>
  <si>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</si>
  <si>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</si>
  <si>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</si>
  <si>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</si>
  <si>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</si>
  <si>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</si>
  <si>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</si>
  <si>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</si>
  <si>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</si>
  <si>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</si>
  <si>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</si>
  <si>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</si>
  <si>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</si>
  <si>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</si>
  <si>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</si>
  <si>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</si>
  <si>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</si>
  <si>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</si>
  <si>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</si>
  <si>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</si>
  <si>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</si>
  <si>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</si>
  <si>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</si>
  <si>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</si>
  <si>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</si>
  <si>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</si>
  <si>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</si>
  <si>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</si>
  <si>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</si>
  <si>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</si>
  <si>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</si>
  <si>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</si>
  <si>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</si>
  <si>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</si>
  <si>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</si>
  <si>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</si>
  <si>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</si>
  <si>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</si>
  <si>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</si>
  <si>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</si>
  <si>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</si>
  <si>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</si>
  <si>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</si>
  <si>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</si>
  <si>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</si>
  <si>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</si>
  <si>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</si>
  <si>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</si>
  <si>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</si>
  <si>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</si>
  <si>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</si>
  <si>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</si>
  <si>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</si>
  <si>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</si>
  <si>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</si>
  <si>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</si>
  <si>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</si>
  <si>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</si>
  <si>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</si>
  <si>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</si>
  <si>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</si>
  <si>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</si>
  <si>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</si>
  <si>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</si>
  <si>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</si>
  <si>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</si>
  <si>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</si>
  <si>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</si>
  <si>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</si>
  <si>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</si>
  <si>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</si>
  <si>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</si>
  <si>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</si>
  <si>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</si>
  <si>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</si>
  <si>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</si>
  <si>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</si>
  <si>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</si>
  <si>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</si>
  <si>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</si>
  <si>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</si>
  <si>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</si>
  <si>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</si>
  <si>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</si>
  <si>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</si>
  <si>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</si>
  <si>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</si>
  <si>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</si>
  <si>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</si>
  <si>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</si>
  <si>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</si>
  <si>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</si>
  <si>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</si>
  <si>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</si>
  <si>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</si>
  <si>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</si>
  <si>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</si>
  <si>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</si>
  <si>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</si>
  <si>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</si>
  <si>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</si>
  <si>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</si>
  <si>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</si>
  <si>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</si>
  <si>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</si>
  <si>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</si>
  <si>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</si>
  <si>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</si>
  <si>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</si>
  <si>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</si>
  <si>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</si>
  <si>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</si>
  <si>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</si>
  <si>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</si>
  <si>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</si>
  <si>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</si>
  <si>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</si>
  <si>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</si>
  <si>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</si>
  <si>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</si>
  <si>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</si>
  <si>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</si>
  <si>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</si>
  <si>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</si>
  <si>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</si>
  <si>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</si>
  <si>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</si>
  <si>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</si>
  <si>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</si>
  <si>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</si>
  <si>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</si>
  <si>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</si>
  <si>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</si>
  <si>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</si>
  <si>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</si>
  <si>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</si>
  <si>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</si>
  <si>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</si>
  <si>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</si>
  <si>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</si>
  <si>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</si>
  <si>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</si>
  <si>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</si>
  <si>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</si>
  <si>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</si>
  <si>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</si>
  <si>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</si>
  <si>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</si>
  <si>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</si>
  <si>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</si>
  <si>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</si>
  <si>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</si>
  <si>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</si>
  <si>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</si>
  <si>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</si>
  <si>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</si>
  <si>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</si>
  <si>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</si>
  <si>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</si>
  <si>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</si>
  <si>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</si>
  <si>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</si>
  <si>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</si>
  <si>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</si>
  <si>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</si>
  <si>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</si>
  <si>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</si>
  <si>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</si>
  <si>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</si>
  <si>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</si>
  <si>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</si>
  <si>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</si>
  <si>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</si>
  <si>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</si>
  <si>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</si>
  <si>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</si>
  <si>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</si>
  <si>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</si>
  <si>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</si>
  <si>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</si>
  <si>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</si>
  <si>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</si>
  <si>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</si>
  <si>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</si>
  <si>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</si>
  <si>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</si>
  <si>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</si>
  <si>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</si>
  <si>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</si>
  <si>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</si>
  <si>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</si>
  <si>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</si>
  <si>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</si>
  <si>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</si>
  <si>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</si>
  <si>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</si>
  <si>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</si>
  <si>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</si>
  <si>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</si>
  <si>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</si>
  <si>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</si>
  <si>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</si>
  <si>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</si>
  <si>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</si>
  <si>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</si>
  <si>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</si>
  <si>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</si>
  <si>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</si>
  <si>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</si>
  <si>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</si>
  <si>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</si>
  <si>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</si>
  <si>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</si>
  <si>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</si>
  <si>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</si>
  <si>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</si>
  <si>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</si>
  <si>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</si>
  <si>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</si>
  <si>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</si>
  <si>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</si>
  <si>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</si>
  <si>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</si>
  <si>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</si>
  <si>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</si>
  <si>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</si>
  <si>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</si>
  <si>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</si>
  <si>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</si>
  <si>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</si>
  <si>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</si>
  <si>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</si>
  <si>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</si>
  <si>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</si>
  <si>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</si>
  <si>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</si>
  <si>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</si>
  <si>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</si>
  <si>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</si>
  <si>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</si>
  <si>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</si>
  <si>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</si>
  <si>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</si>
  <si>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</si>
  <si>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</si>
  <si>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</si>
  <si>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</si>
  <si>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</si>
  <si>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</si>
  <si>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</si>
  <si>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</si>
  <si>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</si>
  <si>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</si>
  <si>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</si>
  <si>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</si>
  <si>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</si>
  <si>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</si>
  <si>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</si>
  <si>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</si>
  <si>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</si>
  <si>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</si>
  <si>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</si>
  <si>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</si>
  <si>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</si>
  <si>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</si>
  <si>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</si>
  <si>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</si>
  <si>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</si>
  <si>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</si>
  <si>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</si>
  <si>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</si>
  <si>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</si>
  <si>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</si>
  <si>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</si>
  <si>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</si>
  <si>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</si>
  <si>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</si>
  <si>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</si>
  <si>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</si>
  <si>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</si>
  <si>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</si>
  <si>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</si>
  <si>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</si>
  <si>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</si>
  <si>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</si>
  <si>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</si>
  <si>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</si>
  <si>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</si>
  <si>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</si>
  <si>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</si>
  <si>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</si>
  <si>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</si>
  <si>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</si>
  <si>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</si>
  <si>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</si>
  <si>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</si>
  <si>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</si>
  <si>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</si>
  <si>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</si>
  <si>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</si>
  <si>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</si>
  <si>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</si>
  <si>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</si>
  <si>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</si>
  <si>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</si>
  <si>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</si>
  <si>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</si>
  <si>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</si>
  <si>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</si>
  <si>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</si>
  <si>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</si>
  <si>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</si>
  <si>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</si>
  <si>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</si>
  <si>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</si>
  <si>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</si>
  <si>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</si>
  <si>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</si>
  <si>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</si>
  <si>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</si>
  <si>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</si>
  <si>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</si>
  <si>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</si>
  <si>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</si>
  <si>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</si>
  <si>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</si>
  <si>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</si>
  <si>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</si>
  <si>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</si>
  <si>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</si>
  <si>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</si>
  <si>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</si>
  <si>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</si>
  <si>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</si>
  <si>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</si>
  <si>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</si>
  <si>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</si>
  <si>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</si>
  <si>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</si>
  <si>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</si>
  <si>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</si>
  <si>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</si>
  <si>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</si>
  <si>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</si>
  <si>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</si>
  <si>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</si>
  <si>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</si>
  <si>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</si>
  <si>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</si>
  <si>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</si>
  <si>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</si>
  <si>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</si>
  <si>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</si>
  <si>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</si>
  <si>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</si>
  <si>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</si>
  <si>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</si>
  <si>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</si>
  <si>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</si>
  <si>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</si>
  <si>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</si>
  <si>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</si>
  <si>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</si>
  <si>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</si>
  <si>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</si>
  <si>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</si>
  <si>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</si>
  <si>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</si>
  <si>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</si>
  <si>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</si>
  <si>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</si>
  <si>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</si>
  <si>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</si>
  <si>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</si>
  <si>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</si>
  <si>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</si>
  <si>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</si>
  <si>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</si>
  <si>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</si>
  <si>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</si>
  <si>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</si>
  <si>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</si>
  <si>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</si>
  <si>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</si>
  <si>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</si>
  <si>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</si>
  <si>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</si>
  <si>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</si>
  <si>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</si>
  <si>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</si>
  <si>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</si>
  <si>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</si>
  <si>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</si>
  <si>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</si>
  <si>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</si>
  <si>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</si>
  <si>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</si>
  <si>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</si>
  <si>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</si>
  <si>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</si>
  <si>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</si>
  <si>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</si>
  <si>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</si>
  <si>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</si>
  <si>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</si>
  <si>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</si>
  <si>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</si>
  <si>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</si>
  <si>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</si>
  <si>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</si>
  <si>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</si>
  <si>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</si>
  <si>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</si>
  <si>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</si>
  <si>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</si>
  <si>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</si>
  <si>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</si>
  <si>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</si>
  <si>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</si>
  <si>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</si>
  <si>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</si>
  <si>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</si>
  <si>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</si>
  <si>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</si>
  <si>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</si>
  <si>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</si>
  <si>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</si>
  <si>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</si>
  <si>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</si>
  <si>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</si>
  <si>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</si>
  <si>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</si>
  <si>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</si>
  <si>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</si>
  <si>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</si>
  <si>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</si>
  <si>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</si>
  <si>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</si>
  <si>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</si>
  <si>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</si>
  <si>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</si>
  <si>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</si>
  <si>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</si>
  <si>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</si>
  <si>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</si>
  <si>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</si>
  <si>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</si>
  <si>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</si>
  <si>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</si>
  <si>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</si>
  <si>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</si>
  <si>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</si>
  <si>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</si>
  <si>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</si>
  <si>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</si>
  <si>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</si>
  <si>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</si>
  <si>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</si>
  <si>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</si>
  <si>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</si>
  <si>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</si>
  <si>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</si>
  <si>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</si>
  <si>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</si>
  <si>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</si>
  <si>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</si>
  <si>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</si>
  <si>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</si>
  <si>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</si>
  <si>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</si>
  <si>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</si>
  <si>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</si>
  <si>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</si>
  <si>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</si>
  <si>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</si>
  <si>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</si>
  <si>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</si>
  <si>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</si>
  <si>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</si>
  <si>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</si>
  <si>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</si>
  <si>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</si>
  <si>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</si>
  <si>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</si>
  <si>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</si>
  <si>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</si>
  <si>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</si>
  <si>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</si>
  <si>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</si>
  <si>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</si>
  <si>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</si>
  <si>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</si>
  <si>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</si>
  <si>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</si>
  <si>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</si>
  <si>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</si>
  <si>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</si>
  <si>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</si>
  <si>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</si>
  <si>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</si>
  <si>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</si>
  <si>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</si>
  <si>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</si>
  <si>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</si>
  <si>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</si>
  <si>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</si>
  <si>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</si>
  <si>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</si>
  <si>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</si>
  <si>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</si>
  <si>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</si>
  <si>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</si>
  <si>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</si>
  <si>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</si>
  <si>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</si>
  <si>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</si>
  <si>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</si>
  <si>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</si>
  <si>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</si>
  <si>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</si>
  <si>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</si>
  <si>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</si>
  <si>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</si>
  <si>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</si>
  <si>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</si>
  <si>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</si>
  <si>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</si>
  <si>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</si>
  <si>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</si>
  <si>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</si>
  <si>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</si>
  <si>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</si>
  <si>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</si>
  <si>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</si>
  <si>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</si>
  <si>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</si>
  <si>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</si>
  <si>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</si>
  <si>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</si>
  <si>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</si>
  <si>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</si>
  <si>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</si>
  <si>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</si>
  <si>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</si>
  <si>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</si>
  <si>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</si>
  <si>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</si>
  <si>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</si>
  <si>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</si>
  <si>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</si>
  <si>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</si>
  <si>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</si>
  <si>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</si>
  <si>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</si>
  <si>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</si>
  <si>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</si>
  <si>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</si>
  <si>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</si>
  <si>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</si>
  <si>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</si>
  <si>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</si>
  <si>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</si>
  <si>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</si>
  <si>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</si>
  <si>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</si>
  <si>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</si>
  <si>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</si>
  <si>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</si>
  <si>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</si>
  <si>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</si>
  <si>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</si>
  <si>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</si>
  <si>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</si>
  <si>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</si>
  <si>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</si>
  <si>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</si>
  <si>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</si>
  <si>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</si>
  <si>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</si>
  <si>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</si>
  <si>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</si>
  <si>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</si>
  <si>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</si>
  <si>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</si>
  <si>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</si>
  <si>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</si>
  <si>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</si>
  <si>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</si>
  <si>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</si>
  <si>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</si>
  <si>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</si>
  <si>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</si>
  <si>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</si>
  <si>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</si>
  <si>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</si>
  <si>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</si>
  <si>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</si>
  <si>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</si>
  <si>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</si>
  <si>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</si>
  <si>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</si>
  <si>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</si>
  <si>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</si>
  <si>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</si>
  <si>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</si>
  <si>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</si>
  <si>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</si>
  <si>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</si>
  <si>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</si>
  <si>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</si>
  <si>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</si>
  <si>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</si>
  <si>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</si>
  <si>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</si>
  <si>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</si>
  <si>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</si>
  <si>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</si>
  <si>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</si>
  <si>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</si>
  <si>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</si>
  <si>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</si>
  <si>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</si>
  <si>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</si>
  <si>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</si>
  <si>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</si>
  <si>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</si>
  <si>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</si>
  <si>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</si>
  <si>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</si>
  <si>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</si>
  <si>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</si>
  <si>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</si>
  <si>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</si>
  <si>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</si>
  <si>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</si>
  <si>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</si>
  <si>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</si>
  <si>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</si>
  <si>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</si>
  <si>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</si>
  <si>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</si>
  <si>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</si>
  <si>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</si>
  <si>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</si>
  <si>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</si>
  <si>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</si>
  <si>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</si>
  <si>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</si>
  <si>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</si>
  <si>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</si>
  <si>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</si>
  <si>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</si>
  <si>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</si>
  <si>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</si>
  <si>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</si>
  <si>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</si>
  <si>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</si>
  <si>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</si>
  <si>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</si>
  <si>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</si>
  <si>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</si>
  <si>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</si>
  <si>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</si>
  <si>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</si>
  <si>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</si>
  <si>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</si>
  <si>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</si>
  <si>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</si>
  <si>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</si>
  <si>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</si>
  <si>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</si>
  <si>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</si>
  <si>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</si>
  <si>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</si>
  <si>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</si>
  <si>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</si>
  <si>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</si>
  <si>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</si>
  <si>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</si>
  <si>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</si>
  <si>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</si>
  <si>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</si>
  <si>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</si>
  <si>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</si>
  <si>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</si>
  <si>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</si>
  <si>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</si>
  <si>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</si>
  <si>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</si>
  <si>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</si>
  <si>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</si>
  <si>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</si>
  <si>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</si>
  <si>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</si>
  <si>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</si>
  <si>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</si>
  <si>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</si>
  <si>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</si>
  <si>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</si>
  <si>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</si>
  <si>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</si>
  <si>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</si>
  <si>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</si>
  <si>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</si>
  <si>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</si>
  <si>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</si>
  <si>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</si>
  <si>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</si>
  <si>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</si>
  <si>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</si>
  <si>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</si>
  <si>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</si>
  <si>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</si>
  <si>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</si>
  <si>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</si>
  <si>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</si>
  <si>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</si>
  <si>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</si>
  <si>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</si>
  <si>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</si>
  <si>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</si>
  <si>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</si>
  <si>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</si>
  <si>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</si>
  <si>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</si>
  <si>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</si>
  <si>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</si>
  <si>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</si>
  <si>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</si>
  <si>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</si>
  <si>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</si>
  <si>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</si>
  <si>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</si>
  <si>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</si>
  <si>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</si>
  <si>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</si>
  <si>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</si>
  <si>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</si>
  <si>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</si>
  <si>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</si>
  <si>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</si>
  <si>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</si>
  <si>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</si>
  <si>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</si>
  <si>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</si>
  <si>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</si>
  <si>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</si>
  <si>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</si>
  <si>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</si>
  <si>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</si>
  <si>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</si>
  <si>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</si>
  <si>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</si>
  <si>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</si>
  <si>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</si>
  <si>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</si>
  <si>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</si>
  <si>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</si>
  <si>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</si>
  <si>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</si>
  <si>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</si>
  <si>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</si>
  <si>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</si>
  <si>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</si>
  <si>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</si>
  <si>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</si>
  <si>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</si>
  <si>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</si>
  <si>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</si>
  <si>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</si>
  <si>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</si>
  <si>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</si>
  <si>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</si>
  <si>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</si>
  <si>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</si>
  <si>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</si>
  <si>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</si>
  <si>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</si>
  <si>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</si>
  <si>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</si>
  <si>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</si>
  <si>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</si>
  <si>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</si>
  <si>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</si>
  <si>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</si>
  <si>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</si>
  <si>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</si>
  <si>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</si>
  <si>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</si>
  <si>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</si>
  <si>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</si>
  <si>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</si>
  <si>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</si>
  <si>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</si>
  <si>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</si>
  <si>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</si>
  <si>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</si>
  <si>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</si>
  <si>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</si>
  <si>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</si>
  <si>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</si>
  <si>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</si>
  <si>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</si>
  <si>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</si>
  <si>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</si>
  <si>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</si>
  <si>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</si>
  <si>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</si>
  <si>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</si>
  <si>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</si>
  <si>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</si>
  <si>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</si>
  <si>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</si>
  <si>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</si>
  <si>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</si>
  <si>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</si>
  <si>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</si>
  <si>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</si>
  <si>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</si>
  <si>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</si>
  <si>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</si>
  <si>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</si>
  <si>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</si>
  <si>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</si>
  <si>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</si>
  <si>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</si>
  <si>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</si>
  <si>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</si>
  <si>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</si>
  <si>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</si>
  <si>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</si>
  <si>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</si>
  <si>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</si>
  <si>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</si>
  <si>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</si>
  <si>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</si>
  <si>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</si>
  <si>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</si>
  <si>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</si>
  <si>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</si>
  <si>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</si>
  <si>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</si>
  <si>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</si>
  <si>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</si>
  <si>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</si>
  <si>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</si>
  <si>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</si>
  <si>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</si>
  <si>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</si>
  <si>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</si>
  <si>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</si>
  <si>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</si>
  <si>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</si>
  <si>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</si>
  <si>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</si>
  <si>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</si>
  <si>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</si>
  <si>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</si>
  <si>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</si>
  <si>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</si>
  <si>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</si>
  <si>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</si>
  <si>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</si>
  <si>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</si>
  <si>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</si>
  <si>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</si>
  <si>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</si>
  <si>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</si>
  <si>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</si>
  <si>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</si>
  <si>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</si>
  <si>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</si>
  <si>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</si>
  <si>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</si>
  <si>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</si>
  <si>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</si>
  <si>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</si>
  <si>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</si>
  <si>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</si>
  <si>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</si>
  <si>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</si>
  <si>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</si>
  <si>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</si>
  <si>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</si>
  <si>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</si>
  <si>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</si>
  <si>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</si>
  <si>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</si>
  <si>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</si>
  <si>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</si>
  <si>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</si>
  <si>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</si>
  <si>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</si>
  <si>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</si>
  <si>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</si>
  <si>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</si>
  <si>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</si>
  <si>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</si>
  <si>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</si>
  <si>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</si>
  <si>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</si>
  <si>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</si>
  <si>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</si>
  <si>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</si>
  <si>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</si>
  <si>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</si>
  <si>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</si>
  <si>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</si>
  <si>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</si>
  <si>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</si>
  <si>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</si>
  <si>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</si>
  <si>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</si>
  <si>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</si>
  <si>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</si>
  <si>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</si>
  <si>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</si>
  <si>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</si>
  <si>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</si>
  <si>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</si>
  <si>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</si>
  <si>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</si>
  <si>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</si>
  <si>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</si>
  <si>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</si>
  <si>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</si>
  <si>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</si>
  <si>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</si>
  <si>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</si>
  <si>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</si>
  <si>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</si>
  <si>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</si>
  <si>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</si>
  <si>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</si>
  <si>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</si>
  <si>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</si>
  <si>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</si>
  <si>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</si>
  <si>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</si>
  <si>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</si>
  <si>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</si>
  <si>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</si>
  <si>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</si>
  <si>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</si>
  <si>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</si>
  <si>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</si>
  <si>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</si>
  <si>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</si>
  <si>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</si>
  <si>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</si>
  <si>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</si>
  <si>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</si>
  <si>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</si>
  <si>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</si>
  <si>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</si>
  <si>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</si>
  <si>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</si>
  <si>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</si>
  <si>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</si>
  <si>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</si>
  <si>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</si>
  <si>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</si>
  <si>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</si>
  <si>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</si>
  <si>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</si>
  <si>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</si>
  <si>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</si>
  <si>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</si>
  <si>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</si>
  <si>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</si>
  <si>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</si>
  <si>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</si>
  <si>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</si>
  <si>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</si>
  <si>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</si>
  <si>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</si>
  <si>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</si>
  <si>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</si>
  <si>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</si>
  <si>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</si>
  <si>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</si>
  <si>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</si>
  <si>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</si>
  <si>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</si>
  <si>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</si>
  <si>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</si>
  <si>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</si>
  <si>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</si>
  <si>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</si>
  <si>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</si>
  <si>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</si>
  <si>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</si>
  <si>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</si>
  <si>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</si>
  <si>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</si>
  <si>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</si>
  <si>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</si>
  <si>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</si>
  <si>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</si>
  <si>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</si>
  <si>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</si>
  <si>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</si>
  <si>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</si>
  <si>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</si>
  <si>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</si>
  <si>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</si>
  <si>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</si>
  <si>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</si>
  <si>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</si>
  <si>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</si>
  <si>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</si>
  <si>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</si>
  <si>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</si>
  <si>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</si>
  <si>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</si>
  <si>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</si>
  <si>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</si>
  <si>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</si>
  <si>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</si>
  <si>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</si>
  <si>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</si>
  <si>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</si>
  <si>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</si>
  <si>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</si>
  <si>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</si>
  <si>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</si>
  <si>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</si>
  <si>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</si>
  <si>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</si>
  <si>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</si>
  <si>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</si>
  <si>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</si>
  <si>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</si>
  <si>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</si>
  <si>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</si>
  <si>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</si>
  <si>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</si>
  <si>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</si>
  <si>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</si>
  <si>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</si>
  <si>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</si>
  <si>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</si>
  <si>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</si>
  <si>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</si>
  <si>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</si>
  <si>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</si>
  <si>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</si>
  <si>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</si>
  <si>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</si>
  <si>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</si>
  <si>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</si>
  <si>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</si>
  <si>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</si>
  <si>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</si>
  <si>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</si>
  <si>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</si>
  <si>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</si>
  <si>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</si>
  <si>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</si>
  <si>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</si>
  <si>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</si>
  <si>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</si>
  <si>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</si>
  <si>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</si>
  <si>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</si>
  <si>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</si>
  <si>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</si>
  <si>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</si>
  <si>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</si>
  <si>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</si>
  <si>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</si>
  <si>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</si>
  <si>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</si>
  <si>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</si>
  <si>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</si>
  <si>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</si>
  <si>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</si>
  <si>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</si>
  <si>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</si>
  <si>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</si>
  <si>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</si>
  <si>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</si>
  <si>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</si>
  <si>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</si>
  <si>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</si>
  <si>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</si>
  <si>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</si>
  <si>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</si>
  <si>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</si>
  <si>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</si>
  <si>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</si>
  <si>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</si>
  <si>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</si>
  <si>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</si>
  <si>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</si>
  <si>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</si>
  <si>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</si>
  <si>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</si>
  <si>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</si>
  <si>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</si>
  <si>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</si>
  <si>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</si>
  <si>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</si>
  <si>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</si>
  <si>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</si>
  <si>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</si>
  <si>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</si>
  <si>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</si>
  <si>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</si>
  <si>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</si>
  <si>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</si>
  <si>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</si>
  <si>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</si>
  <si>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</si>
  <si>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</si>
  <si>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</si>
  <si>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</si>
  <si>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</si>
  <si>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</si>
  <si>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</si>
  <si>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</si>
  <si>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</si>
  <si>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</si>
  <si>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</si>
  <si>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</si>
  <si>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</si>
  <si>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</si>
  <si>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</si>
  <si>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</si>
  <si>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</si>
  <si>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</si>
  <si>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</si>
  <si>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</si>
  <si>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</si>
  <si>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</si>
  <si>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</si>
  <si>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</si>
  <si>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</si>
  <si>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</si>
  <si>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</si>
  <si>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</si>
  <si>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</si>
  <si>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</si>
  <si>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</si>
  <si>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</si>
  <si>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</si>
  <si>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</si>
  <si>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</si>
  <si>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</si>
  <si>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</si>
  <si>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</si>
  <si>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</si>
  <si>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</si>
  <si>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</si>
  <si>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</si>
  <si>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</si>
  <si>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</si>
  <si>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</si>
  <si>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</si>
  <si>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</si>
  <si>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</si>
  <si>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</si>
  <si>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</si>
  <si>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</si>
  <si>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</si>
  <si>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</si>
  <si>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</si>
  <si>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</si>
  <si>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</si>
  <si>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</si>
  <si>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</si>
  <si>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</si>
  <si>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</si>
  <si>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</si>
  <si>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</si>
  <si>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</si>
  <si>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</si>
  <si>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</si>
  <si>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</si>
  <si>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</si>
  <si>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</si>
  <si>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</si>
  <si>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</si>
  <si>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</si>
  <si>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</si>
  <si>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</si>
  <si>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</si>
  <si>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</si>
  <si>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</si>
  <si>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</si>
  <si>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</si>
  <si>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</si>
  <si>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</si>
  <si>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</si>
  <si>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</si>
  <si>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</si>
  <si>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</si>
  <si>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</si>
  <si>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</si>
  <si>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</si>
  <si>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</si>
  <si>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</si>
  <si>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</si>
  <si>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</si>
  <si>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</si>
  <si>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</si>
  <si>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</si>
  <si>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</si>
  <si>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</si>
  <si>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</si>
  <si>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</si>
  <si>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</si>
  <si>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</si>
  <si>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</si>
  <si>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</si>
  <si>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</si>
  <si>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</si>
  <si>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</si>
  <si>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</si>
  <si>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</si>
  <si>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</si>
  <si>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</si>
  <si>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</si>
  <si>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</si>
  <si>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</si>
  <si>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</si>
  <si>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</si>
  <si>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</si>
  <si>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</si>
  <si>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</si>
  <si>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</si>
  <si>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</si>
  <si>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</si>
  <si>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</si>
  <si>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</si>
  <si>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</si>
  <si>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</si>
  <si>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</si>
  <si>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</si>
  <si>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</si>
  <si>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</si>
  <si>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</si>
  <si>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</si>
  <si>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</si>
  <si>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</si>
  <si>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</si>
  <si>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</si>
  <si>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</si>
  <si>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</si>
  <si>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</si>
  <si>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</si>
  <si>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</si>
  <si>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</si>
  <si>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</si>
  <si>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</si>
  <si>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</si>
  <si>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</si>
  <si>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</si>
  <si>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</si>
  <si>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</si>
  <si>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</si>
  <si>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</si>
  <si>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</si>
  <si>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</si>
  <si>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</si>
  <si>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</si>
  <si>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</si>
  <si>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</si>
  <si>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</si>
  <si>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</si>
  <si>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</si>
  <si>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</si>
  <si>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</si>
  <si>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</si>
  <si>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</si>
  <si>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</si>
  <si>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</si>
  <si>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</si>
  <si>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</si>
  <si>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</si>
  <si>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</si>
  <si>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</si>
  <si>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</si>
  <si>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</si>
  <si>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</si>
  <si>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</si>
  <si>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</si>
  <si>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</si>
  <si>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</si>
  <si>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</si>
  <si>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</si>
  <si>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</si>
  <si>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</si>
  <si>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</si>
  <si>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</si>
  <si>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</si>
  <si>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</si>
  <si>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</si>
  <si>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</si>
  <si>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</si>
  <si>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</si>
  <si>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</si>
  <si>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</si>
  <si>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</si>
  <si>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</si>
  <si>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</si>
  <si>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</si>
  <si>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</si>
  <si>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</si>
  <si>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</si>
  <si>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</si>
  <si>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</si>
  <si>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</si>
  <si>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</si>
  <si>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</si>
  <si>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</si>
  <si>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</si>
  <si>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</si>
  <si>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</si>
  <si>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</si>
  <si>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</si>
  <si>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</si>
  <si>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</si>
  <si>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</si>
  <si>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</si>
  <si>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</si>
  <si>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</si>
  <si>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</si>
  <si>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</si>
  <si>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</si>
  <si>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</si>
  <si>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</si>
  <si>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</si>
  <si>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</si>
  <si>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</si>
  <si>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</si>
  <si>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</si>
  <si>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</si>
  <si>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</si>
  <si>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</si>
  <si>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</si>
  <si>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</si>
  <si>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</si>
  <si>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</si>
  <si>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</si>
  <si>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</si>
  <si>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</si>
  <si>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</si>
  <si>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</si>
  <si>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</si>
  <si>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</si>
  <si>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</si>
  <si>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</si>
  <si>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</si>
  <si>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</si>
  <si>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</si>
  <si>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</si>
  <si>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</si>
  <si>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</si>
  <si>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</si>
  <si>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</si>
  <si>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</si>
  <si>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</si>
  <si>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</si>
  <si>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</si>
  <si>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</si>
  <si>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</si>
  <si>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</si>
  <si>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</si>
  <si>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</si>
  <si>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</si>
  <si>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</si>
  <si>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</si>
  <si>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</si>
  <si>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</si>
  <si>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</si>
  <si>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</si>
  <si>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</si>
  <si>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</si>
  <si>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</si>
  <si>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</si>
  <si>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</si>
  <si>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</si>
  <si>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</si>
  <si>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</si>
  <si>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</si>
  <si>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</si>
  <si>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</si>
  <si>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</si>
  <si>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</si>
  <si>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</si>
  <si>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</si>
  <si>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</si>
  <si>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</si>
  <si>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</si>
  <si>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</si>
  <si>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</si>
  <si>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</si>
  <si>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</si>
  <si>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</si>
  <si>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</si>
  <si>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</si>
  <si>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</si>
  <si>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</si>
  <si>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</si>
  <si>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</si>
  <si>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</si>
  <si>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</si>
  <si>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</si>
  <si>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</si>
  <si>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</si>
  <si>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</si>
  <si>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</si>
  <si>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</si>
  <si>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</si>
  <si>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</si>
  <si>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</si>
  <si>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</si>
  <si>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</si>
  <si>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</si>
  <si>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</si>
  <si>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</si>
  <si>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</si>
  <si>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</si>
  <si>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</si>
  <si>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</si>
  <si>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</si>
  <si>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</si>
  <si>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</si>
  <si>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</si>
  <si>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</si>
  <si>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</si>
  <si>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</si>
  <si>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</si>
  <si>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</si>
  <si>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</si>
  <si>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</si>
  <si>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</si>
  <si>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</si>
  <si>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</si>
  <si>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</si>
  <si>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</si>
  <si>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</si>
  <si>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</si>
  <si>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</si>
  <si>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</si>
  <si>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</si>
  <si>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</si>
  <si>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</si>
  <si>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</si>
  <si>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</si>
  <si>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</si>
  <si>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</si>
  <si>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</si>
  <si>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</si>
  <si>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</si>
  <si>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</si>
  <si>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</si>
  <si>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</si>
  <si>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</si>
  <si>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</si>
  <si>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</si>
  <si>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</si>
  <si>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</si>
  <si>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</si>
  <si>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</si>
  <si>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</si>
  <si>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</si>
  <si>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</si>
  <si>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</si>
  <si>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</si>
  <si>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</si>
  <si>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</si>
  <si>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</si>
  <si>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</si>
  <si>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</si>
  <si>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</si>
  <si>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</si>
  <si>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</si>
  <si>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</si>
  <si>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</si>
  <si>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</si>
  <si>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</si>
  <si>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</si>
  <si>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</si>
  <si>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</si>
  <si>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</si>
  <si>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</si>
  <si>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</si>
  <si>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</si>
  <si>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</si>
  <si>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</si>
  <si>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</si>
  <si>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</si>
  <si>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</si>
  <si>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</si>
  <si>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</si>
  <si>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</si>
  <si>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</si>
  <si>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</si>
  <si>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</si>
  <si>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</si>
  <si>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</si>
  <si>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</si>
  <si>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</si>
  <si>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</si>
  <si>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</si>
  <si>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</si>
  <si>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</si>
  <si>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</si>
  <si>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</si>
  <si>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</si>
  <si>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</si>
  <si>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</si>
  <si>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</si>
  <si>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</si>
  <si>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</si>
  <si>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</si>
  <si>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</si>
  <si>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</si>
  <si>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</si>
  <si>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</si>
  <si>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</si>
  <si>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</si>
  <si>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</si>
  <si>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</si>
  <si>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</si>
  <si>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</si>
  <si>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</si>
  <si>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</si>
  <si>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</si>
  <si>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</si>
  <si>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</si>
  <si>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</si>
  <si>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</si>
  <si>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</si>
  <si>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</si>
  <si>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</si>
  <si>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</si>
  <si>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</si>
  <si>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</si>
  <si>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</si>
  <si>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</si>
  <si>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</si>
  <si>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</si>
  <si>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</si>
  <si>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</si>
  <si>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</si>
  <si>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</si>
  <si>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</si>
  <si>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</si>
  <si>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</si>
  <si>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</si>
  <si>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</si>
  <si>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</si>
  <si>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</si>
  <si>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</si>
  <si>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</si>
  <si>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</si>
  <si>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</si>
  <si>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</si>
  <si>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</si>
  <si>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</si>
  <si>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</si>
  <si>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</si>
  <si>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</si>
  <si>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</si>
  <si>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</si>
  <si>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</si>
  <si>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</si>
  <si>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</si>
  <si>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</si>
  <si>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</si>
  <si>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</si>
  <si>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</si>
  <si>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</si>
  <si>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</si>
  <si>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</si>
  <si>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</si>
  <si>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</si>
  <si>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</si>
  <si>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</si>
  <si>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</si>
  <si>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</si>
  <si>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</si>
  <si>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</si>
  <si>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</si>
  <si>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</si>
  <si>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</si>
  <si>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</si>
  <si>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</si>
  <si>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</si>
  <si>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</si>
  <si>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</si>
  <si>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</si>
  <si>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</si>
  <si>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</si>
  <si>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</si>
  <si>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</si>
  <si>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</si>
  <si>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</si>
  <si>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</si>
  <si>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</si>
  <si>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</si>
  <si>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</si>
  <si>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</si>
  <si>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</si>
  <si>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</si>
  <si>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</si>
  <si>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</si>
  <si>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</si>
  <si>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</si>
  <si>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</si>
  <si>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</si>
  <si>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</si>
  <si>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</si>
  <si>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</si>
  <si>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</si>
  <si>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</si>
  <si>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</si>
  <si>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</si>
  <si>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</si>
  <si>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</si>
  <si>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</si>
  <si>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</si>
  <si>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</si>
  <si>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</si>
  <si>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</si>
  <si>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</si>
  <si>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</si>
  <si>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</si>
  <si>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</si>
  <si>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</si>
  <si>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</si>
  <si>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</si>
  <si>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</si>
  <si>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</si>
  <si>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</si>
  <si>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</si>
  <si>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</si>
  <si>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</si>
  <si>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</si>
  <si>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</si>
  <si>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</si>
  <si>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</si>
  <si>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</si>
  <si>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</si>
  <si>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</si>
  <si>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</si>
  <si>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</si>
  <si>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</si>
  <si>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</si>
  <si>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</si>
  <si>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</si>
  <si>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</si>
  <si>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</si>
  <si>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</si>
  <si>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</si>
  <si>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</si>
  <si>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</si>
  <si>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</si>
  <si>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</si>
  <si>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</si>
  <si>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</si>
  <si>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</si>
  <si>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</si>
  <si>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</si>
  <si>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</si>
  <si>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</si>
  <si>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</si>
  <si>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</si>
  <si>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</si>
  <si>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</si>
  <si>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</si>
  <si>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</si>
  <si>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</si>
  <si>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</si>
  <si>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</si>
  <si>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</si>
  <si>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</si>
  <si>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</si>
  <si>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</si>
  <si>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</si>
  <si>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</si>
  <si>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</si>
  <si>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</si>
  <si>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</si>
  <si>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</si>
  <si>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</si>
  <si>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</si>
  <si>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</si>
  <si>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</si>
  <si>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</si>
  <si>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</si>
  <si>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</si>
  <si>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</si>
  <si>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</si>
  <si>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</si>
  <si>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</si>
  <si>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</si>
  <si>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</si>
  <si>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</si>
  <si>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</si>
  <si>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</si>
  <si>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</si>
  <si>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</si>
  <si>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</si>
  <si>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</si>
  <si>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</si>
  <si>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</si>
  <si>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</si>
  <si>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</si>
  <si>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</si>
  <si>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</si>
  <si>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</si>
  <si>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</si>
  <si>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</si>
  <si>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</si>
  <si>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</si>
  <si>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</si>
  <si>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</si>
  <si>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</si>
  <si>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</si>
  <si>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</si>
  <si>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</si>
  <si>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</si>
  <si>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</si>
  <si>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</si>
  <si>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</si>
  <si>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</si>
  <si>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</si>
  <si>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</si>
  <si>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</si>
  <si>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</si>
  <si>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</si>
  <si>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</si>
  <si>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</si>
  <si>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</si>
  <si>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</si>
  <si>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</si>
  <si>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</si>
  <si>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</si>
  <si>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</si>
  <si>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</si>
  <si>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</si>
  <si>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</si>
  <si>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</si>
  <si>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</si>
  <si>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</si>
  <si>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</si>
  <si>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</si>
  <si>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</si>
  <si>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</si>
  <si>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</si>
  <si>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</si>
  <si>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</si>
  <si>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</si>
  <si>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</si>
  <si>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</si>
  <si>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</si>
  <si>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</si>
  <si>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</si>
  <si>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</si>
  <si>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</si>
  <si>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</si>
  <si>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</si>
  <si>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</si>
  <si>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</si>
  <si>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</si>
  <si>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</si>
  <si>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</si>
  <si>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</si>
  <si>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</si>
  <si>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</si>
  <si>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</si>
  <si>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</si>
  <si>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</si>
  <si>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</si>
  <si>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</si>
  <si>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</si>
  <si>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</si>
  <si>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</si>
  <si>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</si>
  <si>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</si>
  <si>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</si>
  <si>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</si>
  <si>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</si>
  <si>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</si>
  <si>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</si>
  <si>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</si>
  <si>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</si>
  <si>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</si>
  <si>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</si>
  <si>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</si>
  <si>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</si>
  <si>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</si>
  <si>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</si>
  <si>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</si>
  <si>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</si>
  <si>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</si>
  <si>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</si>
  <si>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</si>
  <si>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</si>
  <si>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</si>
  <si>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</si>
  <si>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</si>
  <si>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</si>
  <si>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</si>
  <si>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</si>
  <si>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</si>
  <si>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</si>
  <si>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</si>
  <si>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</si>
  <si>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</si>
  <si>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</si>
  <si>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</si>
  <si>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</si>
  <si>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</si>
  <si>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</si>
  <si>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</si>
  <si>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</si>
  <si>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</si>
  <si>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</si>
  <si>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</si>
  <si>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</si>
  <si>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</si>
  <si>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</si>
  <si>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</si>
  <si>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</si>
  <si>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</si>
  <si>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</si>
  <si>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</si>
  <si>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</si>
  <si>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</si>
  <si>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</si>
  <si>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</si>
  <si>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</si>
  <si>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</si>
  <si>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</si>
  <si>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</si>
  <si>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</si>
  <si>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</si>
  <si>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</si>
  <si>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</si>
  <si>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</si>
  <si>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</si>
  <si>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</si>
  <si>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</si>
  <si>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</si>
  <si>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</si>
  <si>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</si>
  <si>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</si>
  <si>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</si>
  <si>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</si>
  <si>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</si>
  <si>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</si>
  <si>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</si>
  <si>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</si>
  <si>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</si>
  <si>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</si>
  <si>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</si>
  <si>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</si>
  <si>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</si>
  <si>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</si>
  <si>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</si>
  <si>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</si>
  <si>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</si>
  <si>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</si>
  <si>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</si>
  <si>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</si>
  <si>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</si>
  <si>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</si>
  <si>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</si>
  <si>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</si>
  <si>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</si>
  <si>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</si>
  <si>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</si>
  <si>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</si>
  <si>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</si>
  <si>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</si>
  <si>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</si>
  <si>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</si>
  <si>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</si>
  <si>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</si>
  <si>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</si>
  <si>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</si>
  <si>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</si>
  <si>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</si>
  <si>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</si>
  <si>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</si>
  <si>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</si>
  <si>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</si>
  <si>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</si>
  <si>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</si>
  <si>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</si>
  <si>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</si>
  <si>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</si>
  <si>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</si>
  <si>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</si>
  <si>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</si>
  <si>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</si>
  <si>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</si>
  <si>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</si>
  <si>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</si>
  <si>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</si>
  <si>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</si>
  <si>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</si>
  <si>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</si>
  <si>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</si>
  <si>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</si>
  <si>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</si>
  <si>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</si>
  <si>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</si>
  <si>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</si>
  <si>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</si>
  <si>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</si>
  <si>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</si>
  <si>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</si>
  <si>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</si>
  <si>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</si>
  <si>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</si>
  <si>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</si>
  <si>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</si>
  <si>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</si>
  <si>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</si>
  <si>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</si>
  <si>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</si>
  <si>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</si>
  <si>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</si>
  <si>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</si>
  <si>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</si>
  <si>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</si>
  <si>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</si>
  <si>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</si>
  <si>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</si>
  <si>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</si>
  <si>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</si>
  <si>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</si>
  <si>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</si>
  <si>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</si>
  <si>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</si>
  <si>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</si>
  <si>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</si>
  <si>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</si>
  <si>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</si>
  <si>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</si>
  <si>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</si>
  <si>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</si>
  <si>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</si>
  <si>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</si>
  <si>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</si>
  <si>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</si>
  <si>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</si>
  <si>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</si>
  <si>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</si>
  <si>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</si>
  <si>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</si>
  <si>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</si>
  <si>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</si>
  <si>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</si>
  <si>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</si>
  <si>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</si>
  <si>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</si>
  <si>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</si>
  <si>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</si>
  <si>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</si>
  <si>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</si>
  <si>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</si>
  <si>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</si>
  <si>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</si>
  <si>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</si>
  <si>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</si>
  <si>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</si>
  <si>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</si>
  <si>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</si>
  <si>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</si>
  <si>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</si>
  <si>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</si>
  <si>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</si>
  <si>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</si>
  <si>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</si>
  <si>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</si>
  <si>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</si>
  <si>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</si>
  <si>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</si>
  <si>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</si>
  <si>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</si>
  <si>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</si>
  <si>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</si>
  <si>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</si>
  <si>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</si>
  <si>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</si>
  <si>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</si>
  <si>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</si>
  <si>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</si>
  <si>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</si>
  <si>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</si>
  <si>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</si>
  <si>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</si>
  <si>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</si>
  <si>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</si>
  <si>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</si>
  <si>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</si>
  <si>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</si>
  <si>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</si>
  <si>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</si>
  <si>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</si>
  <si>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</si>
  <si>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</si>
  <si>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</si>
  <si>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</si>
  <si>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</si>
  <si>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</si>
  <si>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</si>
  <si>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</si>
  <si>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</si>
  <si>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</si>
  <si>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</si>
  <si>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</si>
  <si>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</si>
  <si>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</si>
  <si>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</si>
  <si>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</si>
  <si>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</si>
  <si>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</si>
  <si>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</si>
  <si>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</si>
  <si>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</si>
  <si>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</si>
  <si>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</si>
  <si>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</si>
  <si>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</si>
  <si>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</si>
  <si>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</si>
  <si>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</si>
  <si>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</si>
  <si>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</si>
  <si>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</si>
  <si>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</si>
  <si>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</si>
  <si>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</si>
  <si>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</si>
  <si>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</si>
  <si>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</si>
  <si>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</si>
  <si>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</si>
  <si>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</si>
  <si>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</si>
  <si>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</si>
  <si>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</si>
  <si>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</si>
  <si>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</si>
  <si>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</si>
  <si>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</si>
  <si>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</si>
  <si>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</si>
  <si>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</si>
  <si>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</si>
  <si>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</si>
  <si>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</si>
  <si>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</si>
  <si>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</si>
  <si>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</si>
  <si>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</si>
  <si>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</si>
  <si>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</si>
  <si>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</si>
  <si>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</si>
  <si>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</si>
  <si>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</si>
  <si>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</si>
  <si>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</si>
  <si>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</si>
  <si>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</si>
  <si>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</si>
  <si>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</si>
  <si>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</si>
  <si>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</si>
  <si>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</si>
  <si>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</si>
  <si>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</si>
  <si>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</si>
  <si>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</si>
  <si>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</si>
  <si>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</si>
  <si>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</si>
  <si>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</si>
  <si>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</si>
  <si>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</si>
  <si>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</si>
  <si>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</si>
  <si>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</si>
  <si>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</si>
  <si>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</si>
  <si>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</si>
  <si>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</si>
  <si>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</si>
  <si>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</si>
  <si>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</si>
  <si>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</si>
  <si>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</si>
  <si>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</si>
  <si>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</si>
  <si>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</si>
  <si>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</si>
  <si>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</si>
  <si>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</si>
  <si>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</si>
  <si>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</si>
  <si>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</si>
  <si>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</si>
  <si>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</si>
  <si>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</si>
  <si>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</si>
  <si>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</si>
  <si>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</si>
  <si>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</si>
  <si>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</si>
  <si>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</si>
  <si>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</si>
  <si>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</si>
  <si>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</si>
  <si>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</si>
  <si>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</si>
  <si>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</si>
  <si>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</si>
  <si>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</si>
  <si>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</si>
  <si>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</si>
  <si>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</si>
  <si>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</si>
  <si>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</si>
  <si>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</si>
  <si>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</si>
  <si>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</si>
  <si>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</si>
  <si>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</si>
  <si>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</si>
  <si>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</si>
  <si>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</si>
  <si>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</si>
  <si>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</si>
  <si>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</si>
  <si>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</si>
  <si>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</si>
  <si>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</si>
  <si>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</si>
  <si>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</si>
  <si>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</si>
  <si>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</si>
  <si>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</si>
  <si>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</si>
  <si>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</si>
  <si>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</si>
  <si>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</si>
  <si>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</si>
  <si>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</si>
  <si>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</si>
  <si>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</si>
  <si>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</si>
  <si>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</si>
  <si>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</si>
  <si>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</si>
  <si>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</si>
  <si>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</si>
  <si>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</si>
  <si>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</si>
  <si>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</si>
  <si>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</si>
  <si>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</si>
  <si>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</si>
  <si>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</si>
  <si>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</si>
  <si>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</si>
  <si>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</si>
  <si>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</si>
  <si>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</si>
  <si>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</si>
  <si>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</si>
  <si>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</si>
  <si>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</si>
  <si>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</si>
  <si>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</si>
  <si>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</si>
  <si>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</si>
  <si>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</si>
  <si>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</si>
  <si>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</si>
  <si>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</si>
  <si>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</si>
  <si>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</si>
  <si>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</si>
  <si>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</si>
  <si>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</si>
  <si>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</si>
  <si>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</si>
  <si>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</si>
  <si>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</si>
  <si>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</si>
  <si>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</si>
  <si>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</si>
  <si>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</si>
  <si>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</si>
  <si>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</si>
  <si>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</si>
  <si>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</si>
  <si>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</si>
  <si>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</si>
  <si>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</si>
  <si>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</si>
  <si>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</si>
  <si>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</si>
  <si>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</si>
  <si>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</si>
  <si>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</si>
  <si>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</si>
  <si>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</si>
  <si>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</si>
  <si>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</si>
  <si>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</si>
  <si>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</si>
  <si>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</si>
  <si>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</si>
  <si>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</si>
  <si>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</si>
  <si>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</si>
  <si>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</si>
  <si>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</si>
  <si>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</si>
  <si>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</si>
  <si>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</si>
  <si>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</si>
  <si>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</si>
  <si>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</si>
  <si>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</si>
  <si>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</si>
  <si>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</si>
  <si>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</si>
  <si>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</si>
  <si>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</si>
  <si>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</si>
  <si>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</si>
  <si>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</si>
  <si>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</si>
  <si>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</si>
  <si>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</si>
  <si>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</si>
  <si>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</si>
  <si>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</si>
  <si>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</si>
  <si>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</si>
  <si>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</si>
  <si>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</si>
  <si>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</si>
  <si>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</si>
  <si>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</si>
  <si>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</si>
  <si>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</si>
  <si>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</si>
  <si>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</si>
  <si>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</si>
  <si>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</si>
  <si>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</si>
  <si>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</si>
  <si>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</si>
  <si>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</si>
  <si>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</si>
  <si>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</si>
  <si>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</si>
  <si>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</si>
  <si>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</si>
  <si>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</si>
  <si>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</si>
  <si>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</si>
  <si>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</si>
  <si>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</si>
  <si>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</si>
  <si>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</si>
  <si>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</si>
  <si>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</si>
  <si>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</si>
  <si>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</si>
  <si>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</si>
  <si>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</si>
  <si>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</si>
  <si>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</si>
  <si>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</si>
  <si>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</si>
  <si>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</si>
  <si>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</si>
  <si>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</si>
  <si>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</si>
  <si>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</si>
  <si>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</si>
  <si>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</si>
  <si>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</si>
  <si>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</si>
  <si>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</si>
  <si>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</si>
  <si>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</si>
  <si>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</si>
  <si>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</si>
  <si>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</si>
  <si>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</si>
  <si>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</si>
  <si>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</si>
  <si>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</si>
  <si>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</si>
  <si>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</si>
  <si>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</si>
  <si>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</si>
  <si>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</si>
  <si>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</si>
  <si>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</si>
  <si>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</si>
  <si>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</si>
  <si>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</si>
  <si>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</si>
  <si>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</si>
  <si>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</si>
  <si>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</si>
  <si>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</si>
  <si>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</si>
  <si>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</si>
  <si>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</si>
  <si>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</si>
  <si>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</si>
  <si>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</si>
  <si>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</si>
  <si>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</si>
  <si>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</si>
  <si>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</si>
  <si>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</si>
  <si>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</si>
  <si>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</si>
  <si>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</si>
  <si>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</si>
  <si>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</si>
  <si>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</si>
  <si>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</si>
  <si>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</si>
  <si>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</si>
  <si>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</si>
  <si>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</si>
  <si>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</si>
  <si>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</si>
  <si>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</si>
  <si>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</si>
  <si>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</si>
  <si>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</si>
  <si>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</si>
  <si>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</si>
  <si>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</si>
  <si>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</si>
  <si>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</si>
  <si>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</si>
  <si>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</si>
  <si>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</si>
  <si>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</si>
  <si>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</si>
  <si>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</si>
  <si>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</si>
  <si>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</si>
  <si>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</si>
  <si>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</si>
  <si>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</si>
  <si>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</si>
  <si>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</si>
  <si>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</si>
  <si>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</si>
  <si>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</si>
  <si>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</si>
  <si>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</si>
  <si>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</si>
  <si>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</si>
  <si>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</si>
  <si>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</si>
  <si>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</si>
  <si>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</si>
  <si>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</si>
  <si>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</si>
  <si>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</si>
  <si>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</si>
  <si>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</si>
  <si>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</si>
  <si>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</si>
  <si>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</si>
  <si>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</si>
  <si>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</si>
  <si>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</si>
  <si>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</si>
  <si>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</si>
  <si>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</si>
  <si>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</si>
  <si>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</si>
  <si>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</si>
  <si>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</si>
  <si>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</si>
  <si>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</si>
  <si>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</si>
  <si>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</si>
  <si>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</si>
  <si>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</si>
  <si>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</si>
  <si>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</si>
  <si>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</si>
  <si>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</si>
  <si>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</si>
  <si>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</si>
  <si>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</si>
  <si>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</si>
  <si>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</si>
  <si>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</si>
  <si>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</si>
  <si>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</si>
  <si>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</si>
  <si>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</si>
  <si>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</si>
  <si>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</si>
  <si>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</si>
  <si>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</si>
  <si>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</si>
  <si>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</si>
  <si>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</si>
  <si>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</si>
  <si>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</si>
  <si>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</si>
  <si>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</si>
  <si>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</si>
  <si>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</si>
  <si>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</si>
  <si>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</si>
  <si>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</si>
  <si>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</si>
  <si>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</si>
  <si>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</si>
  <si>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</si>
  <si>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</si>
  <si>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</si>
  <si>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</si>
  <si>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</si>
  <si>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</si>
  <si>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</si>
  <si>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</si>
  <si>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</si>
  <si>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</si>
  <si>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</si>
  <si>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</si>
  <si>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</si>
  <si>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</si>
  <si>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</si>
  <si>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</si>
  <si>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</si>
  <si>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</si>
  <si>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</si>
  <si>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</si>
  <si>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</si>
  <si>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</si>
  <si>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</si>
  <si>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</si>
  <si>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</si>
  <si>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</si>
  <si>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</si>
  <si>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</si>
  <si>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</si>
  <si>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</si>
  <si>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</si>
  <si>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</si>
  <si>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</si>
  <si>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</si>
  <si>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</si>
  <si>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</si>
  <si>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</si>
  <si>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</si>
  <si>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</si>
  <si>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</si>
  <si>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</si>
  <si>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</si>
  <si>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</si>
  <si>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</si>
  <si>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</si>
  <si>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</si>
  <si>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</si>
  <si>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</si>
  <si>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</si>
  <si>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</si>
  <si>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</si>
  <si>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</si>
  <si>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</si>
  <si>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</si>
  <si>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</si>
  <si>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</si>
  <si>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</si>
  <si>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</si>
  <si>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</si>
  <si>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</si>
  <si>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</si>
  <si>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</si>
  <si>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</si>
  <si>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</si>
  <si>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</si>
  <si>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</si>
  <si>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</si>
  <si>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</si>
  <si>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</si>
  <si>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</si>
  <si>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</si>
  <si>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</si>
  <si>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</si>
  <si>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</si>
  <si>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</si>
  <si>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</si>
  <si>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</si>
  <si>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</si>
  <si>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</si>
  <si>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</si>
  <si>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</si>
  <si>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</si>
  <si>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</si>
  <si>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</si>
  <si>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</si>
  <si>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</si>
  <si>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</si>
  <si>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</si>
  <si>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</si>
  <si>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</si>
  <si>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</si>
  <si>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</si>
  <si>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</si>
  <si>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</si>
  <si>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</si>
  <si>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</si>
  <si>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</si>
  <si>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</si>
  <si>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</si>
  <si>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</si>
  <si>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</si>
  <si>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</si>
  <si>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</si>
  <si>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</si>
  <si>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</si>
  <si>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</si>
  <si>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</si>
  <si>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</si>
  <si>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</si>
  <si>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</si>
  <si>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</si>
  <si>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</si>
  <si>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</si>
  <si>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</si>
  <si>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</si>
  <si>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</si>
  <si>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</si>
  <si>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</si>
  <si>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</si>
  <si>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</si>
  <si>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</si>
  <si>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</si>
  <si>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</si>
  <si>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</si>
  <si>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</si>
  <si>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</si>
  <si>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</si>
  <si>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</si>
  <si>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</si>
  <si>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</si>
  <si>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</si>
  <si>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</si>
  <si>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</si>
  <si>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</si>
  <si>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</si>
  <si>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</si>
  <si>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</si>
  <si>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</si>
  <si>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</si>
  <si>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</si>
  <si>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</si>
  <si>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</si>
  <si>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</si>
  <si>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</si>
  <si>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</si>
  <si>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</si>
  <si>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</si>
  <si>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</si>
  <si>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</si>
  <si>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</si>
  <si>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</si>
  <si>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</si>
  <si>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</si>
  <si>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</si>
  <si>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</si>
  <si>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</si>
  <si>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</si>
  <si>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</si>
  <si>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</si>
  <si>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</si>
  <si>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</si>
  <si>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</si>
  <si>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</si>
  <si>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</si>
  <si>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</si>
  <si>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</si>
  <si>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</si>
  <si>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</si>
  <si>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</si>
  <si>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</si>
  <si>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</si>
  <si>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</si>
  <si>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</si>
  <si>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</si>
  <si>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</si>
  <si>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</si>
  <si>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</si>
  <si>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</si>
  <si>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</si>
  <si>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</si>
  <si>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</si>
  <si>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</si>
  <si>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</si>
  <si>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</si>
  <si>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</si>
  <si>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</si>
  <si>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</si>
  <si>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</si>
  <si>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</si>
  <si>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</si>
  <si>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</si>
  <si>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</si>
  <si>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</si>
  <si>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</si>
  <si>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</si>
  <si>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</si>
  <si>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</si>
  <si>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</si>
  <si>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</si>
  <si>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</si>
  <si>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</si>
  <si>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</si>
  <si>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</si>
  <si>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</si>
  <si>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</si>
  <si>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</si>
  <si>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</si>
  <si>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</si>
  <si>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</si>
  <si>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</si>
  <si>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</si>
  <si>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</si>
  <si>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</si>
  <si>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</si>
  <si>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</si>
  <si>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</si>
  <si>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</si>
  <si>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</si>
  <si>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</si>
  <si>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</si>
  <si>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</si>
  <si>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</si>
  <si>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</si>
  <si>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</si>
  <si>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</si>
  <si>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</si>
  <si>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</si>
  <si>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</si>
  <si>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</si>
  <si>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</si>
  <si>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</si>
  <si>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</si>
  <si>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</si>
  <si>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</si>
  <si>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</si>
  <si>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</si>
  <si>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</si>
  <si>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</si>
  <si>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</si>
  <si>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</si>
  <si>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</si>
  <si>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</si>
  <si>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</si>
  <si>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</si>
  <si>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</si>
  <si>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</si>
  <si>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</si>
  <si>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</si>
  <si>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</si>
  <si>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</si>
  <si>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</si>
  <si>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</si>
  <si>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</si>
  <si>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</si>
  <si>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</si>
  <si>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</si>
  <si>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</si>
  <si>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</si>
  <si>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</si>
  <si>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</si>
  <si>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</si>
  <si>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</si>
  <si>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</si>
  <si>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</si>
  <si>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</si>
  <si>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</si>
  <si>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</si>
  <si>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</si>
  <si>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</si>
  <si>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</si>
  <si>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</si>
  <si>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</si>
  <si>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</si>
  <si>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</si>
  <si>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</si>
  <si>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</si>
  <si>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</si>
  <si>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</si>
  <si>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</si>
  <si>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</si>
  <si>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</si>
  <si>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</si>
  <si>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</si>
  <si>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</si>
  <si>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</si>
  <si>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</si>
  <si>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</si>
  <si>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</si>
  <si>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</si>
  <si>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</si>
  <si>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</si>
  <si>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</si>
  <si>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</si>
  <si>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</si>
  <si>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</si>
  <si>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</si>
  <si>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</si>
  <si>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</si>
  <si>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</si>
  <si>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</si>
  <si>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</si>
  <si>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</si>
  <si>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</si>
  <si>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</si>
  <si>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</si>
  <si>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</si>
  <si>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</si>
  <si>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</si>
  <si>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</si>
  <si>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</si>
  <si>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</si>
  <si>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</si>
  <si>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</si>
  <si>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</si>
  <si>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</si>
  <si>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</si>
  <si>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</si>
  <si>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</si>
  <si>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</si>
  <si>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</si>
  <si>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</si>
  <si>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</si>
  <si>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</si>
  <si>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</si>
  <si>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</si>
  <si>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</si>
  <si>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</si>
  <si>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</si>
  <si>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</si>
  <si>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</si>
  <si>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</si>
  <si>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</si>
  <si>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</si>
  <si>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</si>
  <si>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</si>
  <si>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</si>
  <si>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</si>
  <si>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</si>
  <si>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</si>
  <si>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</si>
  <si>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</si>
  <si>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</si>
  <si>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</si>
  <si>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</si>
  <si>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</si>
  <si>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</si>
  <si>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</si>
  <si>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</si>
  <si>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</si>
  <si>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</si>
  <si>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</si>
  <si>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</si>
  <si>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</si>
  <si>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</si>
  <si>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</si>
  <si>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</si>
  <si>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</si>
  <si>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</si>
  <si>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</si>
  <si>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</si>
  <si>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</si>
  <si>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</si>
  <si>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</si>
  <si>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</si>
  <si>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</si>
  <si>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</si>
  <si>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</si>
  <si>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</si>
  <si>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</si>
  <si>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</si>
  <si>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</si>
  <si>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</si>
  <si>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</si>
  <si>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</si>
  <si>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</si>
  <si>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</si>
  <si>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</si>
  <si>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</si>
  <si>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</si>
  <si>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</si>
  <si>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</si>
  <si>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</si>
  <si>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</si>
  <si>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</si>
  <si>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</si>
  <si>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</si>
  <si>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</si>
  <si>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</si>
  <si>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</si>
  <si>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</si>
  <si>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</si>
  <si>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</si>
  <si>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</si>
  <si>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</si>
  <si>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</si>
  <si>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</si>
  <si>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</si>
  <si>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</si>
  <si>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</si>
  <si>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</si>
  <si>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</si>
  <si>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</si>
  <si>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</si>
  <si>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</si>
  <si>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</si>
  <si>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</si>
  <si>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</si>
  <si>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</si>
  <si>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</si>
  <si>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</si>
  <si>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</si>
  <si>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</si>
  <si>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</si>
  <si>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</si>
  <si>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</si>
  <si>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</si>
  <si>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</si>
  <si>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</si>
  <si>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</si>
  <si>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</si>
  <si>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</si>
  <si>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</si>
  <si>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</si>
  <si>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</si>
  <si>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</si>
  <si>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</si>
  <si>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</si>
  <si>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</si>
  <si>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</si>
  <si>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</si>
  <si>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</si>
  <si>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</si>
  <si>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</si>
  <si>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</si>
  <si>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</si>
  <si>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</si>
  <si>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</si>
  <si>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</si>
  <si>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</si>
  <si>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</si>
  <si>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</si>
  <si>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</si>
  <si>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</si>
  <si>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</si>
  <si>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</si>
  <si>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</si>
  <si>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</si>
  <si>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</si>
  <si>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</si>
  <si>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</si>
  <si>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</si>
  <si>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</si>
  <si>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</si>
  <si>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</si>
  <si>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</si>
  <si>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</si>
  <si>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</si>
  <si>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</si>
  <si>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</si>
  <si>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</si>
  <si>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</si>
  <si>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</si>
  <si>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</si>
  <si>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</si>
  <si>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</si>
  <si>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</si>
  <si>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</si>
  <si>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</si>
  <si>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</si>
  <si>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</si>
  <si>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</si>
  <si>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</si>
  <si>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</si>
  <si>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</si>
  <si>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</si>
  <si>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</si>
  <si>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</si>
  <si>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</si>
  <si>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</si>
  <si>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</si>
  <si>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</si>
  <si>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</si>
  <si>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</si>
  <si>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</si>
  <si>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</si>
  <si>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</si>
  <si>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</si>
  <si>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</si>
  <si>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</si>
  <si>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</si>
  <si>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</si>
  <si>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</si>
  <si>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</si>
  <si>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</si>
  <si>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</si>
  <si>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</si>
  <si>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</si>
  <si>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</si>
  <si>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</si>
  <si>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</si>
  <si>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</si>
  <si>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</si>
  <si>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</si>
  <si>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</si>
  <si>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</si>
  <si>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</si>
  <si>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</si>
  <si>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</si>
  <si>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</si>
  <si>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</si>
  <si>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</si>
  <si>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</si>
  <si>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</si>
  <si>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</si>
  <si>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</si>
  <si>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</si>
  <si>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</si>
  <si>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</si>
  <si>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</si>
  <si>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</si>
  <si>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</si>
  <si>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</si>
  <si>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</si>
  <si>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</si>
  <si>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</si>
  <si>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</si>
  <si>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</si>
  <si>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</si>
  <si>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</si>
  <si>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</si>
  <si>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</si>
  <si>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</si>
  <si>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</si>
  <si>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</si>
  <si>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</si>
  <si>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</si>
  <si>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</si>
  <si>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</si>
  <si>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</si>
  <si>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</si>
  <si>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</si>
  <si>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</si>
  <si>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</si>
  <si>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</si>
  <si>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</si>
  <si>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</si>
  <si>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</si>
  <si>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</si>
  <si>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</si>
  <si>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</si>
  <si>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</si>
  <si>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</si>
  <si>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</si>
  <si>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</si>
  <si>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</si>
  <si>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</si>
  <si>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</si>
  <si>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</si>
  <si>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</si>
  <si>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</si>
  <si>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</si>
  <si>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</si>
  <si>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</si>
  <si>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</si>
  <si>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</si>
  <si>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</si>
  <si>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</si>
  <si>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</si>
  <si>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</si>
  <si>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</si>
  <si>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</si>
  <si>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</si>
  <si>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</si>
  <si>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</si>
  <si>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</si>
  <si>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</si>
  <si>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</si>
  <si>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</si>
  <si>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</si>
  <si>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</si>
  <si>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</si>
  <si>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</si>
  <si>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</si>
  <si>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</si>
  <si>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</si>
  <si>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</si>
  <si>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</si>
  <si>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</si>
  <si>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</si>
  <si>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</si>
  <si>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</si>
  <si>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</si>
  <si>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</si>
  <si>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</si>
  <si>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</si>
  <si>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</si>
  <si>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</si>
  <si>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</si>
  <si>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</si>
  <si>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</si>
  <si>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</si>
  <si>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</si>
  <si>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</si>
  <si>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</si>
  <si>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</si>
  <si>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</si>
  <si>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</si>
  <si>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</si>
  <si>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</si>
  <si>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</si>
  <si>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</si>
  <si>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</si>
  <si>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</si>
  <si>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</si>
  <si>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</si>
  <si>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</si>
  <si>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</si>
  <si>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</si>
  <si>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</si>
  <si>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</si>
  <si>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</si>
  <si>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</si>
  <si>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</si>
  <si>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</si>
  <si>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</si>
  <si>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</si>
  <si>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</si>
  <si>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</si>
  <si>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</si>
  <si>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</si>
  <si>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</si>
  <si>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</si>
  <si>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</si>
  <si>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</si>
  <si>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</si>
  <si>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</si>
  <si>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</si>
  <si>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</si>
  <si>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</si>
  <si>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</si>
  <si>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</si>
  <si>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</si>
  <si>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</si>
  <si>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</si>
  <si>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</si>
  <si>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</si>
  <si>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</si>
  <si>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</si>
  <si>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</si>
  <si>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</si>
  <si>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</si>
  <si>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</si>
  <si>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</si>
  <si>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</si>
  <si>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</si>
  <si>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</si>
  <si>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</si>
  <si>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</si>
  <si>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</si>
  <si>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</si>
  <si>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</si>
  <si>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</si>
  <si>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</si>
  <si>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</si>
  <si>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</si>
  <si>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</si>
  <si>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</si>
  <si>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</si>
  <si>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</si>
  <si>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</si>
  <si>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</si>
  <si>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</si>
  <si>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</si>
  <si>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</si>
  <si>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</si>
  <si>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</si>
  <si>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</si>
  <si>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</si>
  <si>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</si>
  <si>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</si>
  <si>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</si>
  <si>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</si>
  <si>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</si>
  <si>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</si>
  <si>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</si>
  <si>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</si>
  <si>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</si>
  <si>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</si>
  <si>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</si>
  <si>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</si>
  <si>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</si>
  <si>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</si>
  <si>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</si>
  <si>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</si>
  <si>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</si>
  <si>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</si>
  <si>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</si>
  <si>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</si>
  <si>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</si>
  <si>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</si>
  <si>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</si>
  <si>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</si>
  <si>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</si>
  <si>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</si>
  <si>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</si>
  <si>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</si>
  <si>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</si>
  <si>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</si>
  <si>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</si>
  <si>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</si>
  <si>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</si>
  <si>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</si>
  <si>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</si>
  <si>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</si>
  <si>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</si>
  <si>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</si>
  <si>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</si>
  <si>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</si>
  <si>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</si>
  <si>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</si>
  <si>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</si>
  <si>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</si>
  <si>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</si>
  <si>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</si>
  <si>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</si>
  <si>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</si>
  <si>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</si>
  <si>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</si>
  <si>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</si>
  <si>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</si>
  <si>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</si>
  <si>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</si>
  <si>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</si>
  <si>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</si>
  <si>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</si>
  <si>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</si>
  <si>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</si>
  <si>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</si>
  <si>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</si>
  <si>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</si>
  <si>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</si>
  <si>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</si>
  <si>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</si>
  <si>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</si>
  <si>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</si>
  <si>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</si>
  <si>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</si>
  <si>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</si>
  <si>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</si>
  <si>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</si>
  <si>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</si>
  <si>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</si>
  <si>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</si>
  <si>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</si>
  <si>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</si>
  <si>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</si>
  <si>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</si>
  <si>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</si>
  <si>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</si>
  <si>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</si>
  <si>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</si>
  <si>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</si>
  <si>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</si>
  <si>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</si>
  <si>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</si>
  <si>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</si>
  <si>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</si>
  <si>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</si>
  <si>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</si>
  <si>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</si>
  <si>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</si>
  <si>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</si>
  <si>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</si>
  <si>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</si>
  <si>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</si>
  <si>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</si>
  <si>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</si>
  <si>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</si>
  <si>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</si>
  <si>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</si>
  <si>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</si>
  <si>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</si>
  <si>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</si>
  <si>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</si>
  <si>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</si>
  <si>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</si>
  <si>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</si>
  <si>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</si>
  <si>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</si>
  <si>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</si>
  <si>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</si>
  <si>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</si>
  <si>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</si>
  <si>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</si>
  <si>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</si>
  <si>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</si>
  <si>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</si>
  <si>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</si>
  <si>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</si>
  <si>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</si>
  <si>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</si>
  <si>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</si>
  <si>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</si>
  <si>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</si>
  <si>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</si>
  <si>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</si>
  <si>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</si>
  <si>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</si>
  <si>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</si>
  <si>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</si>
  <si>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</si>
  <si>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</si>
  <si>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</si>
  <si>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</si>
  <si>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</si>
  <si>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</si>
  <si>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</si>
  <si>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</si>
  <si>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</si>
  <si>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</si>
  <si>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</si>
  <si>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</si>
  <si>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</si>
  <si>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</si>
  <si>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</si>
  <si>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</si>
  <si>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</si>
  <si>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</si>
  <si>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</si>
  <si>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</si>
  <si>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</si>
  <si>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</si>
  <si>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</si>
  <si>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</si>
  <si>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</si>
  <si>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</si>
  <si>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</si>
  <si>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</si>
  <si>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</si>
  <si>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</si>
  <si>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</si>
  <si>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</si>
  <si>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</si>
  <si>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</si>
  <si>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</si>
  <si>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</si>
  <si>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</si>
  <si>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</si>
  <si>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</si>
  <si>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</si>
  <si>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</si>
  <si>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</si>
  <si>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</si>
  <si>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</si>
  <si>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</si>
  <si>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</si>
  <si>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</si>
  <si>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</si>
  <si>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</si>
  <si>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</si>
  <si>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</si>
  <si>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</si>
  <si>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</si>
  <si>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</si>
  <si>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</si>
  <si>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</si>
  <si>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</si>
  <si>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</si>
  <si>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</si>
  <si>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</si>
  <si>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</si>
  <si>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</si>
  <si>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</si>
  <si>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</si>
  <si>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</si>
  <si>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</si>
  <si>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</si>
  <si>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</si>
  <si>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</si>
  <si>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</si>
  <si>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</si>
  <si>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</si>
  <si>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</si>
  <si>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</si>
  <si>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</si>
  <si>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</si>
  <si>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</si>
  <si>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</si>
  <si>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</si>
  <si>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</si>
  <si>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</si>
  <si>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</si>
  <si>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</si>
  <si>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</si>
  <si>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</si>
  <si>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</si>
  <si>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</si>
  <si>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</si>
  <si>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</si>
  <si>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</si>
  <si>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</si>
  <si>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</si>
  <si>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</si>
  <si>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</si>
  <si>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</si>
  <si>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</si>
  <si>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</si>
  <si>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</si>
  <si>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</si>
  <si>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</si>
  <si>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</si>
  <si>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</si>
  <si>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</si>
  <si>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</si>
  <si>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</si>
  <si>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</si>
  <si>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</si>
  <si>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</si>
  <si>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</si>
  <si>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</si>
  <si>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</si>
  <si>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</si>
  <si>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</si>
  <si>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</si>
  <si>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</si>
  <si>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</si>
  <si>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</si>
  <si>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</si>
  <si>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</si>
  <si>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</si>
  <si>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</si>
  <si>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</si>
  <si>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</si>
  <si>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</si>
  <si>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</si>
  <si>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</si>
  <si>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</si>
  <si>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</si>
  <si>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</si>
  <si>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</si>
  <si>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</si>
  <si>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</si>
  <si>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</si>
  <si>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</si>
  <si>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</si>
  <si>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</si>
  <si>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</si>
  <si>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</si>
  <si>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</si>
  <si>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</si>
  <si>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</si>
  <si>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</si>
  <si>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</si>
  <si>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</si>
  <si>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</si>
  <si>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</si>
  <si>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</si>
  <si>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</si>
  <si>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</si>
  <si>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</si>
  <si>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</si>
  <si>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</si>
  <si>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</si>
  <si>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</si>
  <si>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</si>
  <si>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</si>
  <si>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</si>
  <si>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</si>
  <si>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</si>
  <si>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</si>
  <si>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</si>
  <si>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</si>
  <si>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</si>
  <si>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</si>
  <si>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</si>
  <si>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</si>
  <si>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</si>
  <si>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</si>
  <si>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</si>
  <si>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</si>
  <si>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</si>
  <si>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</si>
  <si>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</si>
  <si>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</si>
  <si>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</si>
  <si>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</si>
  <si>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</si>
  <si>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</si>
  <si>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</si>
  <si>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</si>
  <si>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</si>
  <si>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</si>
  <si>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</si>
  <si>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</si>
  <si>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</si>
  <si>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</si>
  <si>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</si>
  <si>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</si>
  <si>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</si>
  <si>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</si>
  <si>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</si>
  <si>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</si>
  <si>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</si>
  <si>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</si>
  <si>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</si>
  <si>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</si>
  <si>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</si>
  <si>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</si>
  <si>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</si>
  <si>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</si>
  <si>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</si>
  <si>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</si>
  <si>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</si>
  <si>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</si>
  <si>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</si>
  <si>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</si>
  <si>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</si>
  <si>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</si>
  <si>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</si>
  <si>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</si>
  <si>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</si>
  <si>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</si>
  <si>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</si>
  <si>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</si>
  <si>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</si>
  <si>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</si>
  <si>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</si>
  <si>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</si>
  <si>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</si>
  <si>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</si>
  <si>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</si>
  <si>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</si>
  <si>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</si>
  <si>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</si>
  <si>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</si>
  <si>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</si>
  <si>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</si>
  <si>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</si>
  <si>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</si>
  <si>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</si>
  <si>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</si>
  <si>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</si>
  <si>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</si>
  <si>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</si>
  <si>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</si>
  <si>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</si>
  <si>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</si>
  <si>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</si>
  <si>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</si>
  <si>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</si>
  <si>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</si>
  <si>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</si>
  <si>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</si>
  <si>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</si>
  <si>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</si>
  <si>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</si>
  <si>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</si>
  <si>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</si>
  <si>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</si>
  <si>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</si>
  <si>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</si>
  <si>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</si>
  <si>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</si>
  <si>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</si>
  <si>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</si>
  <si>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</si>
  <si>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</si>
  <si>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</si>
  <si>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</si>
  <si>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</si>
  <si>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</si>
  <si>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</si>
  <si>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</si>
  <si>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</si>
  <si>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</si>
  <si>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</si>
  <si>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</si>
  <si>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</si>
  <si>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</si>
  <si>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</si>
  <si>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</si>
  <si>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</si>
  <si>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</si>
  <si>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</si>
  <si>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</si>
  <si>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</si>
  <si>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</si>
  <si>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</si>
  <si>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</si>
  <si>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</si>
  <si>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</si>
  <si>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</si>
  <si>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</si>
  <si>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</si>
  <si>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</si>
  <si>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</si>
  <si>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</si>
  <si>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</si>
  <si>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</si>
  <si>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</si>
  <si>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</si>
  <si>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</si>
  <si>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</si>
  <si>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</si>
  <si>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</si>
  <si>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</si>
  <si>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</si>
  <si>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</si>
  <si>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</si>
  <si>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</si>
  <si>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</si>
  <si>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</si>
  <si>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</si>
  <si>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</si>
  <si>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</si>
  <si>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</si>
  <si>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</si>
  <si>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</si>
  <si>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</si>
  <si>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</si>
  <si>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</si>
  <si>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</si>
  <si>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</si>
  <si>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</si>
  <si>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</si>
  <si>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</si>
  <si>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</si>
  <si>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</si>
  <si>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</si>
  <si>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</si>
  <si>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</si>
  <si>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</si>
  <si>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</si>
  <si>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</si>
  <si>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</si>
  <si>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</si>
  <si>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</si>
  <si>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</si>
  <si>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</si>
  <si>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</si>
  <si>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</si>
  <si>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</si>
  <si>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</si>
  <si>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</si>
  <si>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</si>
  <si>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</si>
  <si>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</si>
  <si>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</si>
  <si>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</si>
  <si>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</si>
  <si>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</si>
  <si>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</si>
  <si>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</si>
  <si>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</si>
  <si>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</si>
  <si>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</si>
  <si>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</si>
  <si>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</si>
  <si>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</si>
  <si>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</si>
  <si>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</si>
  <si>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</si>
  <si>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</si>
  <si>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</si>
  <si>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</si>
  <si>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</si>
  <si>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</si>
  <si>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</si>
  <si>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</si>
  <si>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</si>
  <si>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</si>
  <si>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</si>
  <si>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</si>
  <si>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</si>
  <si>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</si>
  <si>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</si>
  <si>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</si>
  <si>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</si>
  <si>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</si>
  <si>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</si>
  <si>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</si>
  <si>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</si>
  <si>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</si>
  <si>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</si>
  <si>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</si>
  <si>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</si>
  <si>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</si>
  <si>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</si>
  <si>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</si>
  <si>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</si>
  <si>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</si>
  <si>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</si>
  <si>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</si>
  <si>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</si>
  <si>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</si>
  <si>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</si>
  <si>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</si>
  <si>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</si>
  <si>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</si>
  <si>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</si>
  <si>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</si>
  <si>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</si>
  <si>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</si>
  <si>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</si>
  <si>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</si>
  <si>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</si>
  <si>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</si>
  <si>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</si>
  <si>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</si>
  <si>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</si>
  <si>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</si>
  <si>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</si>
  <si>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</si>
  <si>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</si>
  <si>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</si>
  <si>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</si>
  <si>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</si>
  <si>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</si>
  <si>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</si>
  <si>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</si>
  <si>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</si>
  <si>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</si>
  <si>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</si>
  <si>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</si>
  <si>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</si>
  <si>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</si>
  <si>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</si>
  <si>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</si>
  <si>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</si>
  <si>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</si>
  <si>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</si>
  <si>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</si>
  <si>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</si>
  <si>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</si>
  <si>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</si>
  <si>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</si>
  <si>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</si>
  <si>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</si>
  <si>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</si>
  <si>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</si>
  <si>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</si>
  <si>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</si>
  <si>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</si>
  <si>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</si>
  <si>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</si>
  <si>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</si>
  <si>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</si>
  <si>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</si>
  <si>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</si>
  <si>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</si>
  <si>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</si>
  <si>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</si>
  <si>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</si>
  <si>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</si>
  <si>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</si>
  <si>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</si>
  <si>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</si>
  <si>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</si>
  <si>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</si>
  <si>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</si>
  <si>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</si>
  <si>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</si>
  <si>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</si>
  <si>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</si>
  <si>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</si>
  <si>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</si>
  <si>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</si>
  <si>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</si>
  <si>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</si>
  <si>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</si>
  <si>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</si>
  <si>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</si>
  <si>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</si>
  <si>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</si>
  <si>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</si>
  <si>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</si>
  <si>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</si>
  <si>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</si>
  <si>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</si>
  <si>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</si>
  <si>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</si>
  <si>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</si>
  <si>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</si>
  <si>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</si>
  <si>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</si>
  <si>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</si>
  <si>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</si>
  <si>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</si>
  <si>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</si>
  <si>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</si>
  <si>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</si>
  <si>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</si>
  <si>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</si>
  <si>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</si>
  <si>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</si>
  <si>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</si>
  <si>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</si>
  <si>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</si>
  <si>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</si>
  <si>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</si>
  <si>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</si>
  <si>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</si>
  <si>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</si>
  <si>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</si>
  <si>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</si>
  <si>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</si>
  <si>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</si>
  <si>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</si>
  <si>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</si>
  <si>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</si>
  <si>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</si>
  <si>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</si>
  <si>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</si>
  <si>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</si>
  <si>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</si>
  <si>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</si>
  <si>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</si>
  <si>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</si>
  <si>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</si>
  <si>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</si>
  <si>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</si>
  <si>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</si>
  <si>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</si>
  <si>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</si>
  <si>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</si>
  <si>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</si>
  <si>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</si>
  <si>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</si>
  <si>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</si>
  <si>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</si>
  <si>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</si>
  <si>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</si>
  <si>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</si>
  <si>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</si>
  <si>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</si>
  <si>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</si>
  <si>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</si>
  <si>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</si>
  <si>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</si>
  <si>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</si>
  <si>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</si>
  <si>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</si>
  <si>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</si>
  <si>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</si>
  <si>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</si>
  <si>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</si>
  <si>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</si>
  <si>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</si>
  <si>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</si>
  <si>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</si>
  <si>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</si>
  <si>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</si>
  <si>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</si>
  <si>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</si>
  <si>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</si>
  <si>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</si>
  <si>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</si>
  <si>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</si>
  <si>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</si>
  <si>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</si>
  <si>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</si>
  <si>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</si>
  <si>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</si>
  <si>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</si>
  <si>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</si>
  <si>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</si>
  <si>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</si>
  <si>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</si>
  <si>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</si>
  <si>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</si>
  <si>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</si>
  <si>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</si>
  <si>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</si>
  <si>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</si>
  <si>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</si>
  <si>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</si>
  <si>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</si>
  <si>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</si>
  <si>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</si>
  <si>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</si>
  <si>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</si>
  <si>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</si>
  <si>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</si>
  <si>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</si>
  <si>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</si>
  <si>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</si>
  <si>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</si>
  <si>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</si>
  <si>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</si>
  <si>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</si>
  <si>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</si>
  <si>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</si>
  <si>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</si>
  <si>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</si>
  <si>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</si>
  <si>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</si>
  <si>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</si>
  <si>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</si>
  <si>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</si>
  <si>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</si>
  <si>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</si>
  <si>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</si>
  <si>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</si>
  <si>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</si>
  <si>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</si>
  <si>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</si>
  <si>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</si>
  <si>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</si>
  <si>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</si>
  <si>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</si>
  <si>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</si>
  <si>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</si>
  <si>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</si>
  <si>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</si>
  <si>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</si>
  <si>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</si>
  <si>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</si>
  <si>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</si>
  <si>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</si>
  <si>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</si>
  <si>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</si>
  <si>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</si>
  <si>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</si>
  <si>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</si>
  <si>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</si>
  <si>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</si>
  <si>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</si>
  <si>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</si>
  <si>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</si>
  <si>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</si>
  <si>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</si>
  <si>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</si>
  <si>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</si>
  <si>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</si>
  <si>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</si>
  <si>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</si>
  <si>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</si>
  <si>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</si>
  <si>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</si>
  <si>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</si>
  <si>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</si>
  <si>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</si>
  <si>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</si>
  <si>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</si>
  <si>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</si>
  <si>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</si>
  <si>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</si>
  <si>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</si>
  <si>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</si>
  <si>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</si>
  <si>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</si>
  <si>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</si>
  <si>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</si>
  <si>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</si>
  <si>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</si>
  <si>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</si>
  <si>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</si>
  <si>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</si>
  <si>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</si>
  <si>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</si>
  <si>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</si>
  <si>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</si>
  <si>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</si>
  <si>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</si>
  <si>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</si>
  <si>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</si>
  <si>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</si>
  <si>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</si>
  <si>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</si>
  <si>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</si>
  <si>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</si>
  <si>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</si>
  <si>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</si>
  <si>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</si>
  <si>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</si>
  <si>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</si>
  <si>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</si>
  <si>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</si>
  <si>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</si>
  <si>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</si>
  <si>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</si>
  <si>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</si>
  <si>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</si>
  <si>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</si>
  <si>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</si>
  <si>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</si>
  <si>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</si>
  <si>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</si>
  <si>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</si>
  <si>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</si>
  <si>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</si>
  <si>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</si>
  <si>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</si>
  <si>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</si>
  <si>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</si>
  <si>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</si>
  <si>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</si>
  <si>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</si>
  <si>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</si>
  <si>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</si>
  <si>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</si>
  <si>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</si>
  <si>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</si>
  <si>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</si>
  <si>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</si>
  <si>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</si>
  <si>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</si>
  <si>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</si>
  <si>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</si>
  <si>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</si>
  <si>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</si>
  <si>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</si>
  <si>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</si>
  <si>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</si>
  <si>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</si>
  <si>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</si>
  <si>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</si>
  <si>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</si>
  <si>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</si>
  <si>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</si>
  <si>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</si>
  <si>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</si>
  <si>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</si>
  <si>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</si>
  <si>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</si>
  <si>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</si>
  <si>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</si>
  <si>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</si>
  <si>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</si>
  <si>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</si>
  <si>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</si>
  <si>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</si>
  <si>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</si>
  <si>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</si>
  <si>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</si>
  <si>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</si>
  <si>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</si>
  <si>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</si>
  <si>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</si>
  <si>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</si>
  <si>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</si>
  <si>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</si>
  <si>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</si>
  <si>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</si>
  <si>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</si>
  <si>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</si>
  <si>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</si>
  <si>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</si>
  <si>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</si>
  <si>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</si>
  <si>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</si>
  <si>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</si>
  <si>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</si>
  <si>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</si>
  <si>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</si>
  <si>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</si>
  <si>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</si>
  <si>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</si>
  <si>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</si>
  <si>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</si>
  <si>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</si>
  <si>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</si>
  <si>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</si>
  <si>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</si>
  <si>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</si>
  <si>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</si>
  <si>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</si>
  <si>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</si>
  <si>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</si>
  <si>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</si>
  <si>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</si>
  <si>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</si>
  <si>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</si>
  <si>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</si>
  <si>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</si>
  <si>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</si>
  <si>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</si>
  <si>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</si>
  <si>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</si>
  <si>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</si>
  <si>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</si>
  <si>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</si>
  <si>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</si>
  <si>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</si>
  <si>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</si>
  <si>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</si>
  <si>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</si>
  <si>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</si>
  <si>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</si>
  <si>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</si>
  <si>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</si>
  <si>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</si>
  <si>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</si>
  <si>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</si>
  <si>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</si>
  <si>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</si>
  <si>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</si>
  <si>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</si>
  <si>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</si>
  <si>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</si>
  <si>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</si>
  <si>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</si>
  <si>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</si>
  <si>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</si>
  <si>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</si>
  <si>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</si>
  <si>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</si>
  <si>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</si>
  <si>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</si>
  <si>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</si>
  <si>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</si>
  <si>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</si>
  <si>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</si>
  <si>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</si>
  <si>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</si>
  <si>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</si>
  <si>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</si>
  <si>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</si>
  <si>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</si>
  <si>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</si>
  <si>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</si>
  <si>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</si>
  <si>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</si>
  <si>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</si>
  <si>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</si>
  <si>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</si>
  <si>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</si>
  <si>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</si>
  <si>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</si>
  <si>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</si>
  <si>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</si>
  <si>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</si>
  <si>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</si>
  <si>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</si>
  <si>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</si>
  <si>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</si>
  <si>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</si>
  <si>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</si>
  <si>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</si>
  <si>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</si>
  <si>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</si>
  <si>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</si>
  <si>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</si>
  <si>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</si>
  <si>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</si>
  <si>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</si>
  <si>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</si>
  <si>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</si>
  <si>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</si>
  <si>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</si>
  <si>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</si>
  <si>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</si>
  <si>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</si>
  <si>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</si>
  <si>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</si>
  <si>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</si>
  <si>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</si>
  <si>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</si>
  <si>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</si>
  <si>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</si>
  <si>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</si>
  <si>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</si>
  <si>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</si>
  <si>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</si>
  <si>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</si>
  <si>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</si>
  <si>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</si>
  <si>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</si>
  <si>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</si>
  <si>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</si>
  <si>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</si>
  <si>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</si>
  <si>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</si>
  <si>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</si>
  <si>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</si>
  <si>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</si>
  <si>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</si>
  <si>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</si>
  <si>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</si>
  <si>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</si>
  <si>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</si>
  <si>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</si>
  <si>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</si>
  <si>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</si>
  <si>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</si>
  <si>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</si>
  <si>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</si>
  <si>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</si>
  <si>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</si>
  <si>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</si>
  <si>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</si>
  <si>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</si>
  <si>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</si>
  <si>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</si>
  <si>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</si>
  <si>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</si>
  <si>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</si>
  <si>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</si>
  <si>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</si>
  <si>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</si>
  <si>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</si>
  <si>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</si>
  <si>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</si>
  <si>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</si>
  <si>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</si>
  <si>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</si>
  <si>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</si>
  <si>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</si>
  <si>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</si>
  <si>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</si>
  <si>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</si>
  <si>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</si>
  <si>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</si>
  <si>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</si>
  <si>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</si>
  <si>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</si>
  <si>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</si>
  <si>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</si>
  <si>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</si>
  <si>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</si>
  <si>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</si>
  <si>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</si>
  <si>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</si>
  <si>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</si>
  <si>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</si>
  <si>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</si>
  <si>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</si>
  <si>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</si>
  <si>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</si>
  <si>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</si>
  <si>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</si>
  <si>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</si>
  <si>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</si>
  <si>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</si>
  <si>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</si>
  <si>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</si>
  <si>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</si>
  <si>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</si>
  <si>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</si>
  <si>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</si>
  <si>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</si>
  <si>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</si>
  <si>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</si>
  <si>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</si>
  <si>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</si>
  <si>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</si>
  <si>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</si>
  <si>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</si>
  <si>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</si>
  <si>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</si>
  <si>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</si>
  <si>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</si>
  <si>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</si>
  <si>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</si>
  <si>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</si>
  <si>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</si>
  <si>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</si>
  <si>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</si>
  <si>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</si>
  <si>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</si>
  <si>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</si>
  <si>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</si>
  <si>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</si>
  <si>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</si>
  <si>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</si>
  <si>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</si>
  <si>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</si>
  <si>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</si>
  <si>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</si>
  <si>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</si>
  <si>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</si>
  <si>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</si>
  <si>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</si>
  <si>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</si>
  <si>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</si>
  <si>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</si>
  <si>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</si>
  <si>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</si>
  <si>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</si>
  <si>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</si>
  <si>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</si>
  <si>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</si>
  <si>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</si>
  <si>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</si>
  <si>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</si>
  <si>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</si>
  <si>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</si>
  <si>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</si>
  <si>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</si>
  <si>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</si>
  <si>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</si>
  <si>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</si>
  <si>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</si>
  <si>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</si>
  <si>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</si>
  <si>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</si>
  <si>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</si>
  <si>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</si>
  <si>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</si>
  <si>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</si>
  <si>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</si>
  <si>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</si>
  <si>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</si>
  <si>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</si>
  <si>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</si>
  <si>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</si>
  <si>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</si>
  <si>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</si>
  <si>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</si>
  <si>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</si>
  <si>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</si>
  <si>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</si>
  <si>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</si>
  <si>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</si>
  <si>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</si>
  <si>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</si>
  <si>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</si>
  <si>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</si>
  <si>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</si>
  <si>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</si>
  <si>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</si>
  <si>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</si>
  <si>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</si>
  <si>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</si>
  <si>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</si>
  <si>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</si>
  <si>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</si>
  <si>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</si>
  <si>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</si>
  <si>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</si>
  <si>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</si>
  <si>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</si>
  <si>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</si>
  <si>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</si>
  <si>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</si>
  <si>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</si>
  <si>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</si>
  <si>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</si>
  <si>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</si>
  <si>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</si>
  <si>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</si>
  <si>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</si>
  <si>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</si>
  <si>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</si>
  <si>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</si>
  <si>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</si>
  <si>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</si>
  <si>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</si>
  <si>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</si>
  <si>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</si>
  <si>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</si>
  <si>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</si>
  <si>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</si>
  <si>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</si>
  <si>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</si>
  <si>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</si>
  <si>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</si>
  <si>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</si>
  <si>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</si>
  <si>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</si>
  <si>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</si>
  <si>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</si>
  <si>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</si>
  <si>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</si>
  <si>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</si>
  <si>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</si>
  <si>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</si>
  <si>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</si>
  <si>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</si>
  <si>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</si>
  <si>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</si>
  <si>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</si>
  <si>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</si>
  <si>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</si>
  <si>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</si>
  <si>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</si>
  <si>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</si>
  <si>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</si>
  <si>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</si>
  <si>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</si>
  <si>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</si>
  <si>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</si>
  <si>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</si>
  <si>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</si>
  <si>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</si>
  <si>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</si>
  <si>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</si>
  <si>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</si>
  <si>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</si>
  <si>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</si>
  <si>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</si>
  <si>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</si>
  <si>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</si>
  <si>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</si>
  <si>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</si>
  <si>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</si>
  <si>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</si>
  <si>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</si>
  <si>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</si>
  <si>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</si>
  <si>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</si>
  <si>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</si>
  <si>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</si>
  <si>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</si>
  <si>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</si>
  <si>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</si>
  <si>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</si>
  <si>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</si>
  <si>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</si>
  <si>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</si>
  <si>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</si>
  <si>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</si>
  <si>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</si>
  <si>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</si>
  <si>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</si>
  <si>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</si>
  <si>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</si>
  <si>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</si>
  <si>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</si>
  <si>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</si>
  <si>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</si>
  <si>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</si>
  <si>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</si>
  <si>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</si>
  <si>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</si>
  <si>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</si>
  <si>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</si>
  <si>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</si>
  <si>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</si>
  <si>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</si>
  <si>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</si>
  <si>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</si>
  <si>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</si>
  <si>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</si>
  <si>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</si>
  <si>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</si>
  <si>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</si>
  <si>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</si>
  <si>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</si>
  <si>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</si>
  <si>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</si>
  <si>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</si>
  <si>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</si>
  <si>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</si>
  <si>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</si>
  <si>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</si>
  <si>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</si>
  <si>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</si>
  <si>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</si>
  <si>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</si>
  <si>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</si>
  <si>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</si>
  <si>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</si>
  <si>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</si>
  <si>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</si>
  <si>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</si>
  <si>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</si>
  <si>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</si>
  <si>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</si>
  <si>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</si>
  <si>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</si>
  <si>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</si>
  <si>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</si>
  <si>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</si>
  <si>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</si>
  <si>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</si>
  <si>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</si>
  <si>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</si>
  <si>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</si>
  <si>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</si>
  <si>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</si>
  <si>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</si>
  <si>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</si>
  <si>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</si>
  <si>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</si>
  <si>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</si>
  <si>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</si>
  <si>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</si>
  <si>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</si>
  <si>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</si>
  <si>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</si>
  <si>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</si>
  <si>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</si>
  <si>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</si>
  <si>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</si>
  <si>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</si>
  <si>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</si>
  <si>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</si>
  <si>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</si>
  <si>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</si>
  <si>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</si>
  <si>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</si>
  <si>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</si>
  <si>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</si>
  <si>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</si>
  <si>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</si>
  <si>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</si>
  <si>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</si>
  <si>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</si>
  <si>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</si>
  <si>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</si>
  <si>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</si>
  <si>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</si>
  <si>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</si>
  <si>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</si>
  <si>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</si>
  <si>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</si>
  <si>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</si>
  <si>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</si>
  <si>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</si>
  <si>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</si>
  <si>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</si>
  <si>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</si>
  <si>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</si>
  <si>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</si>
  <si>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</si>
  <si>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</si>
  <si>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</si>
  <si>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</si>
  <si>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</si>
  <si>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</si>
  <si>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</si>
  <si>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</si>
  <si>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</si>
  <si>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</si>
  <si>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</si>
  <si>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</si>
  <si>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</si>
  <si>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</si>
  <si>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</si>
  <si>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</si>
  <si>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</si>
  <si>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</si>
  <si>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</si>
  <si>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</si>
  <si>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</si>
  <si>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</si>
  <si>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</si>
  <si>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</si>
  <si>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</si>
  <si>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</si>
  <si>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</si>
  <si>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</si>
  <si>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</si>
  <si>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</si>
  <si>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</si>
  <si>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</si>
  <si>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</si>
  <si>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</si>
  <si>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</si>
  <si>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</si>
  <si>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</si>
  <si>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</si>
  <si>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</si>
  <si>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</si>
  <si>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</si>
  <si>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</si>
  <si>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</si>
  <si>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</si>
  <si>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</si>
  <si>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</si>
  <si>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</si>
  <si>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</si>
  <si>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</si>
  <si>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</si>
  <si>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</si>
  <si>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</si>
  <si>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</si>
  <si>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</si>
  <si>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</si>
  <si>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</si>
  <si>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</si>
  <si>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</si>
  <si>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</si>
  <si>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</si>
  <si>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</si>
  <si>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</si>
  <si>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</si>
  <si>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</si>
  <si>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</si>
  <si>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</si>
  <si>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</si>
  <si>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</si>
  <si>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</si>
  <si>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</si>
  <si>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</si>
  <si>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</si>
  <si>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</si>
  <si>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</si>
  <si>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</si>
  <si>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</si>
  <si>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</si>
  <si>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</si>
  <si>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</si>
  <si>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</si>
  <si>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</si>
  <si>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</si>
  <si>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</si>
  <si>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</si>
  <si>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</si>
  <si>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</si>
  <si>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</si>
  <si>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</si>
  <si>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</si>
  <si>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</si>
  <si>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</si>
  <si>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</si>
  <si>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</si>
  <si>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</si>
  <si>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</si>
  <si>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</si>
  <si>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</si>
  <si>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</si>
  <si>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</si>
  <si>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</si>
  <si>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</si>
  <si>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</si>
  <si>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</si>
  <si>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</si>
  <si>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</si>
  <si>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</si>
  <si>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</si>
  <si>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</si>
  <si>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</si>
  <si>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</si>
  <si>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</si>
  <si>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</si>
  <si>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</si>
  <si>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</si>
  <si>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</si>
  <si>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</si>
  <si>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</si>
  <si>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</si>
  <si>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</si>
  <si>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</si>
  <si>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</si>
  <si>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</si>
  <si>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</si>
  <si>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</si>
  <si>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</si>
  <si>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</si>
  <si>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</si>
  <si>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</si>
  <si>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</si>
  <si>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</si>
  <si>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</si>
  <si>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</si>
  <si>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</si>
  <si>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</si>
  <si>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</si>
  <si>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</si>
  <si>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</si>
  <si>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</si>
  <si>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</si>
  <si>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</si>
  <si>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</si>
  <si>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</si>
  <si>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</si>
  <si>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</si>
  <si>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</si>
  <si>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</si>
  <si>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</si>
  <si>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</si>
  <si>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</si>
  <si>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</si>
  <si>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</si>
  <si>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</si>
  <si>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</si>
  <si>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</si>
  <si>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</si>
  <si>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</si>
  <si>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</si>
  <si>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</si>
  <si>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</si>
  <si>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</si>
  <si>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</si>
  <si>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</si>
  <si>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</si>
  <si>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</si>
  <si>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</si>
  <si>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</si>
  <si>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</si>
  <si>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</si>
  <si>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</si>
  <si>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</si>
  <si>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</si>
  <si>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</si>
  <si>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</si>
  <si>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</si>
  <si>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</si>
  <si>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</si>
  <si>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</si>
  <si>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</si>
  <si>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</si>
  <si>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</si>
  <si>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</si>
  <si>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</si>
  <si>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</si>
  <si>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</si>
  <si>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</si>
  <si>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</si>
  <si>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</si>
  <si>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</si>
  <si>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</si>
  <si>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</si>
  <si>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</si>
  <si>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</si>
  <si>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</si>
  <si>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</si>
  <si>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</si>
  <si>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</si>
  <si>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</si>
  <si>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</si>
  <si>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</si>
  <si>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</si>
  <si>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</si>
  <si>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</si>
  <si>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</si>
  <si>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</si>
  <si>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</si>
  <si>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</si>
  <si>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</si>
  <si>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</si>
  <si>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</si>
  <si>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</si>
  <si>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</si>
  <si>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</si>
  <si>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</si>
  <si>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</si>
  <si>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</si>
  <si>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</si>
  <si>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</si>
  <si>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</si>
  <si>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</si>
  <si>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</si>
  <si>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</si>
  <si>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</si>
  <si>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</si>
  <si>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</si>
  <si>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</si>
  <si>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</si>
  <si>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</si>
  <si>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</si>
  <si>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</si>
  <si>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</si>
  <si>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</si>
  <si>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</si>
  <si>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</si>
  <si>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</si>
  <si>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</si>
  <si>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</si>
  <si>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</si>
  <si>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</si>
  <si>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</si>
  <si>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</si>
  <si>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</si>
  <si>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</si>
  <si>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</si>
  <si>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</si>
  <si>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</si>
  <si>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</si>
  <si>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</si>
  <si>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</si>
  <si>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</si>
  <si>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</si>
  <si>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</si>
  <si>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</si>
  <si>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</si>
  <si>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</si>
  <si>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</si>
  <si>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</si>
  <si>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</si>
  <si>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</si>
  <si>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</si>
  <si>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</si>
  <si>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</si>
  <si>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</si>
  <si>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</si>
  <si>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</si>
  <si>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</si>
  <si>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</si>
  <si>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</si>
  <si>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</si>
  <si>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</si>
  <si>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</si>
  <si>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</si>
  <si>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</si>
  <si>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</si>
  <si>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</si>
  <si>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</si>
  <si>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</si>
  <si>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</si>
  <si>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</si>
  <si>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</si>
  <si>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</si>
  <si>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</si>
  <si>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</si>
  <si>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</si>
  <si>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</si>
  <si>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</si>
  <si>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</si>
  <si>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</si>
  <si>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</si>
  <si>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</si>
  <si>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</si>
  <si>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</si>
  <si>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</si>
  <si>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</si>
  <si>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</si>
  <si>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</si>
  <si>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</si>
  <si>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</si>
  <si>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</si>
  <si>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</si>
  <si>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</si>
  <si>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</si>
  <si>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</si>
  <si>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</si>
  <si>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</si>
  <si>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</si>
  <si>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</si>
  <si>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</si>
  <si>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</si>
  <si>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</si>
  <si>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</si>
  <si>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</si>
  <si>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</si>
  <si>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</si>
  <si>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</si>
  <si>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</si>
  <si>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</si>
  <si>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</si>
  <si>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</si>
  <si>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</si>
  <si>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</si>
  <si>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</si>
  <si>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</si>
  <si>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</si>
  <si>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</si>
  <si>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</si>
  <si>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</si>
  <si>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</si>
  <si>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</si>
  <si>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</si>
  <si>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</si>
  <si>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</si>
  <si>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</si>
  <si>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</si>
  <si>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</si>
  <si>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</si>
  <si>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</si>
  <si>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</si>
  <si>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</si>
  <si>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</si>
  <si>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</si>
  <si>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</si>
  <si>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</si>
  <si>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</si>
  <si>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</si>
  <si>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</si>
  <si>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</si>
  <si>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</si>
  <si>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</si>
  <si>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</si>
  <si>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</si>
  <si>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</si>
  <si>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</si>
  <si>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</si>
  <si>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</si>
  <si>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</si>
  <si>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</si>
  <si>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</si>
  <si>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</si>
  <si>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</si>
  <si>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</si>
  <si>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</si>
  <si>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</si>
  <si>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</si>
  <si>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</si>
  <si>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</si>
  <si>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</si>
  <si>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</si>
  <si>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</si>
  <si>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</si>
  <si>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</si>
  <si>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</si>
  <si>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</si>
  <si>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</si>
  <si>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</si>
  <si>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</si>
  <si>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</si>
  <si>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</si>
  <si>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</si>
  <si>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</si>
  <si>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</si>
  <si>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</si>
  <si>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</si>
  <si>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</si>
  <si>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</si>
  <si>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</si>
  <si>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</si>
  <si>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</si>
  <si>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</si>
  <si>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</si>
  <si>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</si>
  <si>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</si>
  <si>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</si>
  <si>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</si>
  <si>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</si>
  <si>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</si>
  <si>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</si>
  <si>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</si>
  <si>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</si>
  <si>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</si>
  <si>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</si>
  <si>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</si>
  <si>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</si>
  <si>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</si>
  <si>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</si>
  <si>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</si>
  <si>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</si>
  <si>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</si>
  <si>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</si>
  <si>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</si>
  <si>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</si>
  <si>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</si>
  <si>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</si>
  <si>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</si>
  <si>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</si>
  <si>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</si>
  <si>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</si>
  <si>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</si>
  <si>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</si>
  <si>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</si>
  <si>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</si>
  <si>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</si>
  <si>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</si>
  <si>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</si>
  <si>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</si>
  <si>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</si>
  <si>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</si>
  <si>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</si>
  <si>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</si>
  <si>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</si>
  <si>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</si>
  <si>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</si>
  <si>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</si>
  <si>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</si>
  <si>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</si>
  <si>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</si>
  <si>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</si>
  <si>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</si>
  <si>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</si>
  <si>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</si>
  <si>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</si>
  <si>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</si>
  <si>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</si>
  <si>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</si>
  <si>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</si>
  <si>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</si>
  <si>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</si>
  <si>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</si>
  <si>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</si>
  <si>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</si>
  <si>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</si>
  <si>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</si>
  <si>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</si>
  <si>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</si>
  <si>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</si>
  <si>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</si>
  <si>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</si>
  <si>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</si>
  <si>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</si>
  <si>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</si>
  <si>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</si>
  <si>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</si>
  <si>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</si>
  <si>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</si>
  <si>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</si>
  <si>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</si>
  <si>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</si>
  <si>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</si>
  <si>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</si>
  <si>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</si>
  <si>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</si>
  <si>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</si>
  <si>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</si>
  <si>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</si>
  <si>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</si>
  <si>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</si>
  <si>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</si>
  <si>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</si>
  <si>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</si>
  <si>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</si>
  <si>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</si>
  <si>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</si>
  <si>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</si>
  <si>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</si>
  <si>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</si>
  <si>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</si>
  <si>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</si>
  <si>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</si>
  <si>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</si>
  <si>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</si>
  <si>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</si>
  <si>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</si>
  <si>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</si>
  <si>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</si>
  <si>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</si>
  <si>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</si>
  <si>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</si>
  <si>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</si>
  <si>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</si>
  <si>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</si>
  <si>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</si>
  <si>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</si>
  <si>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</si>
  <si>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</si>
  <si>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</si>
  <si>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</si>
  <si>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</si>
  <si>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</si>
  <si>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</si>
  <si>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</si>
  <si>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</si>
  <si>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</si>
  <si>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</si>
  <si>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</si>
  <si>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</si>
  <si>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</si>
  <si>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</si>
  <si>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</si>
  <si>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</si>
  <si>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</si>
  <si>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</si>
  <si>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</si>
  <si>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</si>
  <si>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</si>
  <si>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</si>
  <si>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</si>
  <si>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</si>
  <si>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</si>
  <si>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</si>
  <si>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</si>
  <si>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</si>
  <si>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</si>
  <si>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</si>
  <si>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</si>
  <si>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</si>
  <si>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</si>
  <si>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</si>
  <si>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</si>
  <si>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</si>
  <si>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</si>
  <si>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</si>
  <si>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</si>
  <si>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</si>
  <si>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</si>
  <si>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</si>
  <si>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</si>
  <si>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</si>
  <si>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</si>
  <si>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</si>
  <si>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</si>
  <si>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</si>
  <si>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</si>
  <si>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</si>
  <si>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</si>
  <si>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</si>
  <si>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</si>
  <si>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</si>
  <si>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</si>
  <si>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</si>
  <si>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</si>
  <si>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</si>
  <si>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</si>
  <si>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</si>
  <si>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</si>
  <si>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</si>
  <si>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</si>
  <si>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</si>
  <si>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</si>
  <si>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</si>
  <si>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</si>
  <si>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</si>
  <si>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</si>
  <si>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</si>
  <si>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</si>
  <si>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</si>
  <si>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</si>
  <si>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</si>
  <si>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</si>
  <si>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</si>
  <si>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</si>
  <si>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</si>
  <si>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</si>
  <si>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</si>
  <si>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</si>
  <si>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</si>
  <si>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</si>
  <si>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</si>
  <si>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</si>
  <si>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</si>
  <si>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</si>
  <si>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</si>
  <si>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</si>
  <si>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</si>
  <si>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</si>
  <si>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</si>
  <si>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</si>
  <si>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</si>
  <si>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</si>
  <si>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</si>
  <si>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</si>
  <si>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</si>
  <si>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</si>
  <si>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</si>
  <si>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</si>
  <si>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</si>
  <si>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</si>
  <si>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</si>
  <si>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</si>
  <si>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</si>
  <si>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</si>
  <si>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</si>
  <si>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</si>
  <si>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</si>
  <si>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</si>
  <si>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</si>
  <si>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</si>
  <si>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</si>
  <si>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</si>
  <si>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</si>
  <si>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</si>
  <si>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</si>
  <si>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</si>
  <si>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</si>
  <si>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</si>
  <si>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</si>
  <si>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</si>
  <si>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</si>
  <si>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</si>
  <si>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</si>
  <si>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</si>
  <si>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</si>
  <si>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</si>
  <si>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</si>
  <si>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</si>
  <si>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</si>
  <si>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</si>
  <si>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</si>
  <si>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</si>
  <si>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</si>
  <si>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</si>
  <si>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</si>
  <si>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</si>
  <si>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</si>
  <si>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</si>
  <si>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</si>
  <si>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</si>
  <si>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</si>
  <si>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</si>
  <si>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</si>
  <si>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</si>
  <si>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</si>
  <si>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</si>
  <si>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</si>
  <si>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</si>
  <si>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</si>
  <si>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</si>
  <si>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</si>
  <si>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</si>
  <si>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</si>
  <si>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</si>
  <si>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</si>
  <si>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</si>
  <si>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</si>
  <si>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</si>
  <si>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</si>
  <si>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</si>
  <si>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</si>
  <si>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</si>
  <si>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</si>
  <si>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</si>
  <si>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</si>
  <si>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</si>
  <si>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</si>
  <si>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</si>
  <si>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</si>
  <si>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</si>
  <si>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</si>
  <si>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</si>
  <si>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</si>
  <si>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</si>
  <si>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</si>
  <si>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</si>
  <si>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</si>
  <si>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</si>
  <si>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</si>
  <si>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</si>
  <si>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</si>
  <si>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</si>
  <si>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</si>
  <si>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</si>
  <si>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</si>
  <si>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</si>
  <si>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</si>
  <si>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</si>
  <si>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</si>
  <si>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</si>
  <si>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</si>
  <si>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</si>
  <si>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</si>
  <si>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</si>
  <si>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</si>
  <si>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</si>
  <si>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</si>
  <si>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</si>
  <si>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</si>
  <si>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</si>
  <si>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</si>
  <si>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</si>
  <si>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</si>
  <si>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</si>
  <si>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</si>
  <si>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</si>
  <si>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</si>
  <si>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</si>
  <si>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</si>
  <si>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</si>
  <si>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</si>
  <si>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</si>
  <si>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</si>
  <si>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</si>
  <si>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</si>
  <si>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</si>
  <si>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</si>
  <si>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</si>
  <si>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</si>
  <si>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</si>
  <si>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</si>
  <si>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</si>
  <si>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</si>
  <si>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</si>
  <si>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</si>
  <si>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</si>
  <si>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</si>
  <si>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</si>
  <si>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</si>
  <si>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</si>
  <si>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</si>
  <si>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</si>
  <si>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</si>
  <si>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</si>
  <si>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</si>
  <si>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</si>
  <si>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</si>
  <si>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</si>
  <si>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</si>
  <si>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</si>
  <si>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</si>
  <si>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</si>
  <si>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</si>
  <si>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</si>
  <si>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</si>
  <si>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</si>
  <si>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</si>
  <si>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</si>
  <si>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</si>
  <si>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</si>
  <si>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</si>
  <si>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</si>
  <si>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</si>
  <si>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</si>
  <si>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</si>
  <si>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</si>
  <si>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</si>
  <si>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</si>
  <si>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</si>
  <si>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</si>
  <si>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</si>
  <si>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</si>
  <si>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</si>
  <si>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</si>
  <si>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</si>
  <si>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</si>
  <si>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</si>
  <si>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</si>
  <si>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</si>
  <si>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</si>
  <si>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</si>
  <si>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</si>
  <si>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</si>
  <si>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</si>
  <si>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</si>
  <si>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</si>
  <si>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</si>
  <si>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</si>
  <si>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</si>
  <si>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</si>
  <si>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</si>
  <si>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</si>
  <si>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</si>
  <si>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</si>
  <si>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</si>
  <si>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</si>
  <si>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</si>
  <si>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</si>
  <si>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</si>
  <si>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</si>
  <si>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</si>
  <si>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</si>
  <si>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</si>
  <si>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</si>
  <si>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</si>
  <si>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</si>
  <si>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</si>
  <si>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</si>
  <si>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</si>
  <si>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</si>
  <si>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</si>
  <si>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</si>
  <si>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</si>
  <si>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</si>
  <si>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</si>
  <si>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</si>
  <si>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</si>
  <si>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</si>
  <si>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</si>
  <si>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</si>
  <si>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</si>
  <si>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</si>
  <si>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</si>
  <si>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</si>
  <si>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</si>
  <si>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</si>
  <si>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</si>
  <si>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</si>
  <si>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</si>
  <si>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</si>
  <si>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</si>
  <si>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</si>
  <si>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</si>
  <si>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</si>
  <si>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</si>
  <si>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</si>
  <si>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</si>
  <si>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</si>
  <si>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</si>
  <si>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</si>
  <si>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</si>
  <si>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</si>
  <si>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</si>
  <si>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</si>
  <si>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</si>
  <si>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</si>
  <si>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</si>
  <si>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</si>
  <si>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</si>
  <si>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</si>
  <si>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</si>
  <si>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</si>
  <si>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</si>
  <si>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</si>
  <si>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</si>
  <si>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</si>
  <si>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</si>
  <si>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</si>
  <si>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</si>
  <si>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</si>
  <si>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</si>
  <si>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</si>
  <si>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</si>
  <si>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</si>
  <si>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</si>
  <si>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</si>
  <si>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</si>
  <si>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</si>
  <si>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</si>
  <si>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</si>
  <si>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</si>
  <si>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</si>
  <si>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</si>
  <si>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</si>
  <si>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</si>
  <si>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</si>
  <si>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</si>
  <si>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</si>
  <si>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</si>
  <si>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</si>
  <si>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</si>
  <si>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</si>
  <si>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</si>
  <si>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</si>
  <si>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</si>
  <si>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</si>
  <si>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</si>
  <si>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</si>
  <si>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</si>
  <si>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</si>
  <si>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</si>
  <si>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</si>
  <si>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</si>
  <si>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</si>
  <si>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</si>
  <si>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</si>
  <si>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</si>
  <si>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</si>
  <si>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</si>
  <si>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</si>
  <si>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</si>
  <si>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</si>
  <si>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</si>
  <si>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</si>
  <si>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</si>
  <si>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</si>
  <si>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</si>
  <si>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</si>
  <si>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</si>
  <si>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</si>
  <si>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</si>
  <si>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</si>
  <si>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</si>
  <si>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</si>
  <si>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</si>
  <si>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</si>
  <si>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</si>
  <si>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</si>
  <si>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</si>
  <si>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</si>
  <si>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</si>
  <si>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</si>
  <si>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</si>
  <si>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</si>
  <si>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</si>
  <si>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</si>
  <si>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</si>
  <si>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</si>
  <si>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</si>
  <si>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</si>
  <si>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</si>
  <si>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</si>
  <si>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</si>
  <si>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</si>
  <si>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</si>
  <si>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</si>
  <si>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</si>
  <si>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</si>
  <si>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</si>
  <si>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</si>
  <si>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</si>
  <si>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</si>
  <si>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</si>
  <si>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</si>
  <si>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</si>
  <si>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</si>
  <si>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</si>
  <si>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</si>
  <si>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</si>
  <si>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</si>
  <si>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</si>
  <si>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</si>
  <si>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</si>
  <si>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</si>
  <si>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</si>
  <si>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</si>
  <si>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</si>
  <si>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</si>
  <si>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</si>
  <si>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</si>
  <si>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</si>
  <si>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</si>
  <si>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</si>
  <si>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</si>
  <si>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</si>
  <si>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</si>
  <si>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</si>
  <si>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</si>
  <si>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</si>
  <si>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</si>
  <si>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</si>
  <si>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</si>
  <si>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</si>
  <si>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</si>
  <si>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</si>
  <si>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</si>
  <si>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</si>
  <si>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</si>
  <si>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</si>
  <si>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</si>
  <si>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</si>
  <si>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</si>
  <si>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</si>
  <si>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</si>
  <si>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</si>
  <si>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</si>
  <si>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</si>
  <si>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</si>
  <si>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</si>
  <si>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</si>
  <si>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</si>
  <si>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</si>
  <si>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</si>
  <si>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</si>
  <si>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</si>
  <si>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</si>
  <si>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</si>
  <si>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</si>
  <si>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</si>
  <si>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</si>
  <si>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</si>
  <si>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</si>
  <si>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</si>
  <si>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</si>
  <si>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</si>
  <si>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</si>
  <si>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</si>
  <si>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</si>
  <si>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</si>
  <si>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</si>
  <si>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</si>
  <si>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</si>
  <si>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</si>
  <si>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</si>
  <si>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</si>
  <si>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</si>
  <si>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</si>
  <si>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</si>
  <si>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</si>
  <si>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</si>
  <si>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</si>
  <si>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</si>
  <si>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</si>
  <si>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</si>
  <si>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</si>
  <si>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</si>
  <si>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</si>
  <si>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</si>
  <si>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</si>
  <si>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</si>
  <si>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</si>
  <si>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</si>
  <si>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</si>
  <si>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</si>
  <si>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</si>
  <si>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</si>
  <si>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</si>
  <si>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</si>
  <si>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</si>
  <si>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</si>
  <si>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</si>
  <si>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</si>
  <si>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</si>
  <si>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</si>
  <si>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</si>
  <si>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</si>
  <si>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</si>
  <si>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</si>
  <si>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</si>
  <si>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</si>
  <si>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</si>
  <si>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</si>
  <si>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</si>
  <si>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</si>
  <si>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</si>
  <si>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</si>
  <si>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</si>
  <si>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</si>
  <si>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</si>
  <si>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</si>
  <si>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</si>
  <si>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</si>
  <si>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</si>
  <si>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</si>
  <si>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</si>
  <si>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</si>
  <si>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</si>
  <si>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</si>
  <si>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</si>
  <si>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</si>
  <si>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</si>
  <si>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</si>
  <si>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</si>
  <si>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</si>
  <si>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</si>
  <si>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</si>
  <si>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</si>
  <si>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</si>
  <si>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</si>
  <si>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</si>
  <si>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</si>
  <si>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</si>
  <si>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</si>
  <si>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</si>
  <si>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</si>
  <si>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</si>
  <si>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</si>
  <si>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</si>
  <si>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</si>
  <si>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</si>
  <si>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</si>
  <si>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</si>
  <si>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</si>
  <si>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</si>
  <si>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</si>
  <si>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</si>
  <si>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</si>
  <si>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</si>
  <si>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</si>
  <si>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</si>
  <si>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</si>
  <si>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</si>
  <si>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</si>
  <si>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</si>
  <si>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</si>
  <si>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</si>
  <si>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</si>
  <si>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</si>
  <si>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</si>
  <si>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</si>
  <si>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</si>
  <si>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</si>
  <si>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</si>
  <si>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</si>
  <si>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</si>
  <si>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</si>
  <si>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</si>
  <si>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</si>
  <si>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</si>
  <si>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</si>
  <si>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</si>
  <si>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</si>
  <si>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</si>
  <si>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</si>
  <si>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</si>
  <si>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</si>
  <si>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</si>
  <si>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</si>
  <si>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</si>
  <si>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</si>
  <si>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</si>
  <si>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</si>
  <si>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</si>
  <si>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</si>
  <si>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</si>
  <si>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</si>
  <si>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</si>
  <si>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</si>
  <si>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</si>
  <si>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</si>
  <si>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</si>
  <si>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</si>
  <si>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</si>
  <si>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</si>
  <si>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</si>
  <si>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</si>
  <si>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</si>
  <si>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</si>
  <si>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</si>
  <si>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</si>
  <si>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</si>
  <si>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</si>
  <si>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</si>
  <si>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</si>
  <si>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</si>
  <si>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</si>
  <si>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</si>
  <si>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</si>
  <si>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</si>
  <si>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</si>
  <si>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</si>
  <si>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</si>
  <si>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</si>
  <si>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</si>
  <si>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</si>
  <si>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</si>
  <si>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</si>
  <si>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</si>
  <si>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</si>
  <si>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</si>
  <si>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</si>
  <si>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</si>
  <si>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</si>
  <si>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</si>
  <si>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</si>
  <si>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</si>
  <si>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</si>
  <si>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</si>
  <si>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</si>
  <si>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</si>
  <si>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</si>
  <si>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</si>
  <si>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</si>
  <si>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</si>
  <si>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</si>
  <si>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</si>
  <si>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</si>
  <si>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</si>
  <si>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</si>
  <si>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</si>
  <si>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</si>
  <si>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</si>
  <si>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</si>
  <si>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</si>
  <si>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</si>
  <si>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</si>
  <si>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</si>
  <si>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</si>
  <si>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</si>
  <si>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</si>
  <si>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</si>
  <si>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</si>
  <si>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</si>
  <si>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</si>
  <si>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</si>
  <si>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</si>
  <si>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</si>
  <si>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</si>
  <si>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</si>
  <si>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</si>
  <si>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</si>
  <si>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</si>
  <si>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</si>
  <si>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</si>
  <si>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</si>
  <si>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</si>
  <si>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</si>
  <si>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</si>
  <si>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</si>
  <si>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</si>
  <si>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</si>
  <si>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</si>
  <si>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</si>
  <si>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</si>
  <si>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</si>
  <si>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</si>
  <si>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</si>
  <si>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</si>
  <si>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</si>
  <si>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</si>
  <si>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</si>
  <si>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</si>
  <si>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</si>
  <si>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</si>
  <si>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</si>
  <si>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</si>
  <si>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</si>
  <si>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</si>
  <si>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</si>
  <si>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</si>
  <si>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</si>
  <si>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</si>
  <si>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</si>
  <si>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</si>
  <si>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</si>
  <si>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</si>
  <si>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</si>
  <si>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</si>
  <si>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</si>
  <si>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</si>
  <si>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</si>
  <si>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</si>
  <si>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</si>
  <si>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</si>
  <si>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</si>
  <si>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</si>
  <si>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</si>
  <si>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</si>
  <si>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</si>
  <si>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</si>
  <si>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</si>
  <si>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</si>
  <si>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</si>
  <si>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</si>
  <si>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</si>
  <si>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</si>
  <si>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</si>
  <si>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</si>
  <si>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</si>
  <si>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</si>
  <si>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</si>
  <si>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</si>
  <si>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</si>
  <si>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</si>
  <si>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</si>
  <si>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</si>
  <si>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</si>
  <si>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</si>
  <si>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</si>
  <si>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</si>
  <si>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</si>
  <si>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</si>
  <si>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</si>
  <si>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</si>
  <si>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</si>
  <si>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</si>
  <si>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</si>
  <si>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</si>
  <si>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</si>
  <si>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</si>
  <si>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</si>
  <si>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</si>
  <si>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</si>
  <si>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</si>
  <si>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</si>
  <si>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</si>
  <si>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</si>
  <si>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</si>
  <si>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</si>
  <si>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</si>
  <si>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</si>
  <si>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</si>
  <si>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</si>
  <si>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</si>
  <si>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</si>
  <si>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</si>
  <si>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</si>
  <si>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</si>
  <si>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</si>
  <si>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</si>
  <si>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</si>
  <si>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</si>
  <si>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</si>
  <si>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</si>
  <si>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</si>
  <si>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</si>
  <si>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</si>
  <si>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</si>
  <si>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</si>
  <si>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</si>
  <si>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</si>
  <si>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</si>
  <si>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</si>
  <si>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</si>
  <si>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</si>
  <si>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</si>
  <si>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</si>
  <si>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</si>
  <si>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</si>
  <si>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</si>
  <si>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</si>
  <si>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</si>
  <si>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</si>
  <si>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</si>
  <si>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</si>
  <si>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</si>
  <si>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</si>
  <si>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</si>
  <si>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</si>
  <si>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</si>
  <si>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</si>
  <si>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</si>
  <si>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</si>
  <si>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</si>
  <si>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</si>
  <si>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</si>
  <si>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</si>
  <si>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</si>
  <si>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</si>
  <si>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</si>
  <si>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</si>
  <si>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</si>
  <si>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</si>
  <si>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</si>
  <si>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</si>
  <si>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</si>
  <si>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</si>
  <si>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</si>
  <si>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</si>
  <si>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</si>
  <si>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</si>
  <si>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</si>
  <si>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</si>
  <si>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</si>
  <si>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</si>
  <si>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</si>
  <si>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</si>
  <si>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</si>
  <si>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</si>
  <si>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</si>
  <si>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</si>
  <si>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</si>
  <si>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</si>
  <si>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</si>
  <si>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</si>
  <si>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</si>
  <si>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</si>
  <si>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</si>
  <si>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</si>
  <si>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</si>
  <si>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</si>
  <si>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</si>
  <si>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</si>
  <si>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</si>
  <si>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</si>
  <si>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</si>
  <si>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</si>
  <si>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</si>
  <si>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</si>
  <si>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</si>
  <si>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</si>
  <si>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</si>
  <si>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</si>
  <si>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</si>
  <si>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</si>
  <si>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</si>
  <si>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</si>
  <si>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</si>
  <si>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</si>
  <si>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</si>
  <si>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</si>
  <si>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</si>
  <si>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</si>
  <si>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</si>
  <si>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</si>
  <si>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</si>
  <si>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</si>
  <si>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</si>
  <si>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</si>
  <si>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</si>
  <si>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</si>
  <si>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</si>
  <si>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</si>
  <si>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</si>
  <si>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</si>
  <si>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</si>
  <si>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</si>
  <si>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</si>
  <si>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</si>
  <si>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</si>
  <si>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</si>
  <si>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</si>
  <si>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</si>
  <si>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</si>
  <si>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</si>
  <si>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</si>
  <si>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</si>
  <si>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</si>
  <si>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</si>
  <si>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</si>
  <si>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</si>
  <si>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</si>
  <si>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</si>
  <si>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</si>
  <si>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</si>
  <si>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</si>
  <si>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</si>
  <si>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</si>
  <si>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</si>
  <si>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</si>
  <si>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</si>
  <si>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</si>
  <si>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</si>
  <si>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</si>
  <si>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</si>
  <si>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</si>
  <si>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</si>
  <si>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</si>
  <si>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</si>
  <si>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</si>
  <si>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</si>
  <si>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</si>
  <si>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</si>
  <si>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</si>
  <si>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</si>
  <si>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</si>
  <si>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</si>
  <si>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</si>
  <si>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</si>
  <si>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</si>
  <si>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</si>
  <si>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</si>
  <si>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</si>
  <si>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</si>
  <si>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</si>
  <si>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</si>
  <si>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</si>
  <si>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</si>
  <si>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</si>
  <si>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</si>
  <si>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</si>
  <si>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</si>
  <si>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</si>
  <si>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</si>
  <si>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</si>
  <si>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</si>
  <si>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</si>
  <si>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</si>
  <si>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</si>
  <si>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</si>
  <si>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</si>
  <si>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</si>
  <si>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</si>
  <si>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</si>
  <si>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</si>
  <si>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</si>
  <si>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</si>
  <si>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</si>
  <si>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</si>
  <si>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</si>
  <si>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</si>
  <si>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</si>
  <si>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</si>
  <si>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</si>
  <si>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</si>
  <si>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</si>
  <si>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</si>
  <si>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</si>
  <si>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</si>
  <si>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</si>
  <si>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</si>
  <si>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</si>
  <si>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</si>
  <si>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</si>
  <si>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</si>
  <si>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</si>
  <si>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</si>
  <si>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</si>
  <si>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</si>
  <si>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</si>
  <si>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</si>
  <si>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</si>
  <si>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</si>
  <si>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</si>
  <si>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</si>
  <si>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</si>
  <si>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</si>
  <si>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</si>
  <si>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</si>
  <si>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</si>
  <si>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</si>
  <si>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</si>
  <si>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</si>
  <si>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</si>
  <si>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</si>
  <si>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</si>
  <si>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</si>
  <si>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</si>
  <si>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</si>
  <si>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</si>
  <si>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</si>
  <si>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</si>
  <si>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</si>
  <si>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</si>
  <si>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</si>
  <si>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</si>
  <si>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</si>
  <si>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</si>
  <si>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</si>
  <si>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</si>
  <si>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</si>
  <si>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</si>
  <si>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</si>
  <si>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</si>
  <si>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</si>
  <si>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</si>
  <si>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</si>
  <si>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</si>
  <si>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</si>
  <si>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</si>
  <si>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</si>
  <si>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</si>
  <si>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</si>
  <si>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</si>
  <si>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</si>
  <si>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</si>
  <si>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</si>
  <si>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</si>
  <si>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</si>
  <si>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</si>
  <si>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</si>
  <si>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</si>
  <si>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</si>
  <si>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</si>
  <si>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</si>
  <si>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</si>
  <si>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</si>
  <si>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</si>
  <si>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</si>
  <si>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</si>
  <si>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</si>
  <si>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</si>
  <si>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</si>
  <si>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</si>
  <si>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</si>
  <si>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</si>
  <si>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</si>
  <si>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</si>
  <si>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</si>
  <si>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</si>
  <si>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</si>
  <si>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</si>
  <si>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</si>
  <si>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</si>
  <si>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</si>
  <si>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</si>
  <si>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</si>
  <si>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</si>
  <si>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</si>
  <si>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</si>
  <si>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</si>
  <si>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</si>
  <si>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</si>
  <si>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</si>
  <si>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</si>
  <si>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</si>
  <si>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</si>
  <si>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</si>
  <si>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</si>
  <si>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</si>
  <si>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</si>
  <si>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</si>
  <si>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</si>
  <si>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</si>
  <si>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</si>
  <si>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</si>
  <si>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</si>
  <si>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</si>
  <si>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</si>
  <si>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</si>
  <si>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</si>
  <si>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</si>
  <si>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</si>
  <si>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</si>
  <si>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</si>
  <si>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</si>
  <si>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</si>
  <si>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</si>
  <si>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</si>
  <si>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</si>
  <si>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</si>
  <si>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</si>
  <si>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</si>
  <si>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</si>
  <si>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</si>
  <si>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</si>
  <si>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</si>
  <si>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</si>
  <si>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</si>
  <si>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</si>
  <si>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</si>
  <si>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</si>
  <si>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</si>
  <si>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</si>
  <si>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</si>
  <si>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</si>
  <si>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</si>
  <si>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</si>
  <si>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</si>
  <si>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</si>
  <si>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</si>
  <si>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</si>
  <si>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</si>
  <si>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</si>
  <si>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</si>
  <si>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</si>
  <si>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</si>
  <si>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</si>
  <si>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</si>
  <si>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</si>
  <si>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</si>
  <si>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</si>
  <si>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</si>
  <si>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</si>
  <si>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</si>
  <si>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</si>
  <si>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</si>
  <si>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</si>
  <si>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</si>
  <si>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</si>
  <si>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</si>
  <si>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</si>
  <si>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</si>
  <si>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</si>
  <si>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</si>
  <si>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</si>
  <si>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</si>
  <si>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</si>
  <si>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</si>
  <si>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</si>
  <si>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</si>
  <si>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</si>
  <si>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</si>
  <si>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</si>
  <si>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</si>
  <si>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</si>
  <si>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</si>
  <si>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</si>
  <si>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</si>
  <si>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</si>
  <si>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</si>
  <si>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</si>
  <si>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</si>
  <si>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</si>
  <si>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</si>
  <si>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</si>
  <si>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</si>
  <si>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</si>
  <si>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</si>
  <si>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</si>
  <si>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</si>
  <si>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</si>
  <si>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</si>
  <si>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</si>
  <si>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</si>
  <si>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</si>
  <si>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</si>
  <si>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</si>
  <si>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</si>
  <si>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</si>
  <si>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</si>
  <si>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</si>
  <si>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</si>
  <si>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</si>
  <si>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</si>
  <si>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</si>
  <si>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</si>
  <si>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</si>
  <si>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</si>
  <si>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</si>
  <si>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</si>
  <si>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</si>
  <si>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</si>
  <si>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</si>
  <si>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</si>
  <si>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</si>
  <si>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</si>
  <si>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</si>
  <si>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</si>
  <si>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</si>
  <si>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</si>
  <si>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</si>
  <si>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</si>
  <si>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</si>
  <si>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</si>
  <si>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</si>
  <si>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</si>
  <si>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</si>
  <si>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</si>
  <si>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</si>
  <si>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</si>
  <si>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</si>
  <si>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</si>
  <si>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</si>
  <si>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</si>
  <si>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</si>
  <si>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</si>
  <si>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</si>
  <si>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</si>
  <si>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</si>
  <si>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</si>
  <si>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</si>
  <si>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</si>
  <si>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</si>
  <si>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</si>
  <si>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</si>
  <si>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</si>
  <si>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</si>
  <si>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</si>
  <si>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</si>
  <si>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</si>
  <si>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</si>
  <si>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</si>
  <si>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</si>
  <si>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</si>
  <si>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</si>
  <si>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</si>
  <si>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</si>
  <si>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</si>
  <si>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</si>
  <si>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</si>
  <si>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</si>
  <si>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</si>
  <si>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</si>
  <si>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</si>
  <si>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</si>
  <si>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</si>
  <si>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</si>
  <si>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</si>
  <si>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</si>
  <si>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</si>
  <si>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</si>
  <si>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</si>
  <si>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</si>
  <si>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</si>
  <si>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</si>
  <si>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</si>
  <si>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</si>
  <si>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</si>
  <si>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</si>
  <si>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</si>
  <si>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</si>
  <si>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</si>
  <si>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</si>
  <si>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</si>
  <si>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</si>
  <si>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</si>
  <si>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</si>
  <si>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</si>
  <si>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</si>
  <si>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</si>
  <si>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</si>
  <si>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</si>
  <si>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</si>
  <si>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</si>
  <si>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</si>
  <si>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</si>
  <si>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</si>
  <si>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</si>
  <si>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</si>
  <si>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</si>
  <si>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</si>
  <si>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</si>
  <si>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</si>
  <si>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</si>
  <si>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</si>
  <si>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</si>
  <si>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</si>
  <si>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</si>
  <si>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</si>
  <si>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</si>
  <si>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</si>
  <si>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</si>
  <si>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</si>
  <si>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</si>
  <si>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</si>
  <si>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</si>
  <si>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</si>
  <si>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</si>
  <si>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</si>
  <si>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</si>
  <si>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</si>
  <si>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</si>
  <si>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</si>
  <si>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</si>
  <si>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</si>
  <si>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</si>
  <si>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</si>
  <si>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</si>
  <si>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</si>
  <si>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</si>
  <si>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</si>
  <si>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</si>
  <si>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</si>
  <si>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</si>
  <si>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</si>
  <si>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</si>
  <si>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</si>
  <si>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</si>
  <si>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</si>
  <si>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</si>
  <si>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</si>
  <si>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</si>
  <si>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</si>
  <si>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</si>
  <si>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</si>
  <si>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</si>
  <si>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</si>
  <si>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</si>
  <si>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</si>
  <si>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</si>
  <si>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</si>
  <si>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</si>
  <si>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</si>
  <si>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</si>
  <si>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</si>
  <si>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</si>
  <si>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</si>
  <si>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</si>
  <si>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</si>
  <si>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</si>
  <si>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</si>
  <si>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</si>
  <si>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</si>
  <si>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</si>
  <si>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</si>
  <si>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</si>
  <si>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</si>
  <si>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</si>
  <si>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</si>
  <si>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</si>
  <si>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</si>
  <si>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</si>
  <si>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</si>
  <si>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</si>
  <si>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</si>
  <si>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</si>
  <si>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</si>
  <si>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</si>
  <si>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</si>
  <si>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</si>
  <si>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</si>
  <si>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</si>
  <si>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</si>
  <si>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</si>
  <si>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</si>
  <si>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</si>
  <si>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</si>
  <si>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</si>
  <si>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</si>
  <si>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</si>
  <si>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</si>
  <si>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</si>
  <si>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</si>
  <si>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</si>
  <si>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</si>
  <si>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</si>
  <si>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</si>
  <si>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</si>
  <si>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</si>
  <si>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</si>
  <si>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</si>
  <si>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</si>
  <si>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</si>
  <si>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</si>
  <si>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</si>
  <si>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</si>
  <si>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</si>
  <si>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</si>
  <si>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</si>
  <si>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</si>
  <si>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</si>
  <si>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</si>
  <si>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</si>
  <si>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</si>
  <si>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</si>
  <si>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</si>
  <si>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</si>
  <si>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</si>
  <si>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</si>
  <si>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</si>
  <si>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</si>
  <si>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</si>
  <si>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</si>
  <si>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</si>
  <si>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</si>
  <si>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</si>
  <si>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</si>
  <si>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</si>
  <si>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</si>
  <si>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</si>
  <si>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</si>
  <si>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</si>
  <si>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</si>
  <si>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</si>
  <si>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</si>
  <si>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</si>
  <si>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</si>
  <si>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</si>
  <si>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</si>
  <si>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</si>
  <si>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</si>
  <si>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</si>
  <si>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</si>
  <si>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</si>
  <si>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</si>
  <si>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</si>
  <si>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</si>
  <si>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</si>
  <si>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</si>
  <si>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</si>
  <si>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</si>
  <si>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</si>
  <si>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</si>
  <si>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</si>
  <si>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</si>
  <si>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</si>
  <si>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</si>
  <si>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</si>
  <si>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</si>
  <si>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</si>
  <si>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</si>
  <si>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</si>
  <si>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</si>
  <si>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</si>
  <si>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</si>
  <si>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</si>
  <si>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</si>
  <si>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</si>
  <si>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</si>
  <si>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</si>
  <si>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</si>
  <si>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</si>
  <si>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</si>
  <si>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</si>
  <si>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</si>
  <si>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</si>
  <si>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</si>
  <si>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</si>
  <si>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</si>
  <si>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</si>
  <si>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</si>
  <si>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</si>
  <si>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</si>
  <si>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</si>
  <si>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</si>
  <si>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</si>
  <si>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</si>
  <si>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</si>
  <si>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</si>
  <si>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</si>
  <si>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</si>
  <si>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</si>
  <si>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</si>
  <si>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</si>
  <si>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</si>
  <si>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</si>
  <si>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</si>
  <si>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</si>
  <si>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</si>
  <si>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</si>
  <si>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</si>
  <si>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</si>
  <si>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</si>
  <si>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</si>
  <si>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</si>
  <si>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</si>
  <si>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</si>
  <si>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</si>
  <si>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</si>
  <si>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</si>
  <si>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</si>
  <si>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</si>
  <si>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</si>
  <si>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</si>
  <si>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</si>
  <si>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</si>
  <si>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</si>
  <si>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</si>
  <si>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</si>
  <si>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</si>
  <si>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</si>
  <si>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</si>
  <si>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</si>
  <si>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</si>
  <si>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</si>
  <si>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</si>
  <si>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</si>
  <si>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</si>
  <si>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</si>
  <si>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</si>
  <si>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</si>
  <si>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</si>
  <si>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</si>
  <si>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</si>
  <si>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</si>
  <si>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</si>
  <si>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</si>
  <si>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</si>
  <si>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</si>
  <si>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</si>
  <si>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</si>
  <si>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</si>
  <si>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</si>
  <si>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</si>
  <si>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</si>
  <si>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</si>
  <si>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</si>
  <si>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</si>
  <si>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</si>
  <si>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</si>
  <si>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</si>
  <si>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</si>
  <si>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</si>
  <si>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</si>
  <si>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</si>
  <si>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</si>
  <si>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</si>
  <si>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</si>
  <si>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</si>
  <si>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</si>
  <si>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</si>
  <si>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</si>
  <si>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</si>
  <si>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</si>
  <si>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</si>
  <si>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</si>
  <si>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</si>
  <si>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</si>
  <si>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</si>
  <si>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</si>
  <si>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</si>
  <si>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</si>
  <si>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</si>
  <si>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</si>
  <si>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</si>
  <si>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</si>
  <si>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</si>
  <si>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</si>
  <si>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</si>
  <si>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</si>
  <si>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</si>
  <si>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</si>
  <si>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</si>
  <si>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</si>
  <si>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</si>
  <si>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</si>
  <si>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</si>
  <si>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</si>
  <si>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</si>
  <si>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</si>
  <si>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</si>
  <si>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</si>
  <si>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</si>
  <si>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</si>
  <si>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</si>
  <si>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</si>
  <si>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</si>
  <si>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</si>
  <si>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</si>
  <si>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</si>
  <si>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</si>
  <si>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</si>
  <si>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</si>
  <si>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</si>
  <si>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</si>
  <si>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</si>
  <si>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</si>
  <si>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</si>
  <si>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</si>
  <si>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</si>
  <si>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</si>
  <si>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</si>
  <si>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</si>
  <si>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</si>
  <si>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</si>
  <si>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</si>
  <si>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</si>
  <si>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</si>
  <si>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</si>
  <si>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</si>
  <si>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</si>
  <si>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</si>
  <si>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</si>
  <si>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</si>
  <si>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</si>
  <si>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</si>
  <si>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</si>
  <si>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</si>
  <si>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</si>
  <si>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</si>
  <si>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</si>
  <si>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</si>
  <si>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</si>
  <si>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</si>
  <si>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</si>
  <si>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</si>
  <si>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</si>
  <si>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</si>
  <si>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</si>
  <si>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</si>
  <si>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</si>
  <si>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</si>
  <si>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</si>
  <si>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</si>
  <si>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</si>
  <si>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</si>
  <si>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</si>
  <si>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</si>
  <si>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</si>
  <si>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</si>
  <si>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</si>
  <si>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</si>
  <si>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</si>
  <si>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</si>
  <si>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</si>
  <si>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</si>
  <si>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</si>
  <si>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</si>
  <si>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</si>
  <si>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</si>
  <si>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</si>
  <si>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</si>
  <si>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</si>
  <si>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</si>
  <si>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</si>
  <si>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</si>
  <si>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</si>
  <si>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</si>
  <si>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</si>
  <si>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</si>
  <si>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</si>
  <si>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</si>
  <si>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</si>
  <si>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</si>
  <si>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</si>
  <si>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</si>
  <si>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</si>
  <si>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</si>
  <si>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</si>
  <si>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</si>
  <si>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</si>
  <si>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</si>
  <si>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</si>
  <si>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</si>
  <si>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</si>
  <si>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</si>
  <si>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</si>
  <si>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</si>
  <si>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</si>
  <si>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</si>
  <si>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</si>
  <si>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</si>
  <si>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</si>
  <si>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</si>
  <si>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</si>
  <si>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</si>
  <si>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</si>
  <si>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</si>
  <si>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</si>
  <si>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</si>
  <si>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</si>
  <si>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</si>
  <si>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</si>
  <si>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</si>
  <si>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</si>
  <si>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</si>
  <si>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</si>
  <si>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</si>
  <si>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</si>
  <si>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</si>
  <si>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</si>
  <si>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</si>
  <si>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</si>
  <si>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</si>
  <si>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</si>
  <si>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</si>
  <si>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</si>
  <si>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</si>
  <si>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</si>
  <si>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</si>
  <si>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</si>
  <si>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</si>
  <si>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</si>
  <si>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</si>
  <si>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</si>
  <si>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</si>
  <si>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</si>
  <si>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</si>
  <si>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</si>
  <si>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</si>
  <si>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</si>
  <si>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</si>
  <si>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</si>
  <si>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</si>
  <si>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</si>
  <si>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</si>
  <si>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</si>
  <si>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</si>
  <si>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</si>
  <si>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</si>
  <si>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</si>
  <si>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</si>
  <si>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</si>
  <si>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</si>
  <si>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</si>
  <si>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</si>
  <si>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</si>
  <si>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</si>
  <si>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</si>
  <si>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</si>
  <si>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</si>
  <si>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</si>
  <si>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</si>
  <si>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</si>
  <si>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</si>
  <si>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</si>
  <si>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</si>
  <si>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</si>
  <si>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</si>
  <si>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</si>
  <si>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</si>
  <si>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</si>
  <si>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</si>
  <si>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</si>
  <si>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</si>
  <si>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</si>
  <si>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</si>
  <si>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</si>
  <si>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</si>
  <si>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</si>
  <si>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</si>
  <si>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</si>
  <si>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</si>
  <si>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</si>
  <si>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</si>
  <si>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</si>
  <si>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</si>
  <si>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</si>
  <si>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</si>
  <si>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</si>
  <si>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</si>
  <si>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</si>
  <si>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</si>
  <si>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</si>
  <si>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</si>
  <si>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</si>
  <si>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</si>
  <si>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</si>
  <si>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</si>
  <si>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</si>
  <si>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</si>
  <si>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</si>
  <si>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</si>
  <si>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</si>
  <si>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</si>
  <si>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</si>
  <si>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</si>
  <si>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</si>
  <si>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</si>
  <si>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</si>
  <si>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</si>
  <si>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</si>
  <si>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</si>
  <si>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</si>
  <si>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</si>
  <si>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</si>
  <si>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</si>
  <si>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</si>
  <si>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</si>
  <si>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</si>
  <si>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</si>
  <si>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</si>
  <si>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</si>
  <si>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</si>
  <si>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</si>
  <si>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</si>
  <si>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</si>
  <si>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</si>
  <si>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</si>
  <si>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</si>
  <si>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</si>
  <si>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</si>
  <si>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</si>
  <si>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</si>
  <si>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</si>
  <si>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</si>
  <si>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</si>
  <si>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</si>
  <si>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</si>
  <si>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</si>
  <si>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</si>
  <si>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</si>
  <si>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</si>
  <si>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</si>
  <si>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</si>
  <si>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</si>
  <si>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</si>
  <si>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</si>
  <si>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</si>
  <si>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</si>
  <si>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</si>
  <si>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</si>
  <si>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</si>
  <si>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</si>
  <si>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</si>
  <si>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</si>
  <si>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</si>
  <si>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</si>
  <si>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</si>
  <si>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</si>
  <si>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</si>
  <si>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</si>
  <si>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</si>
  <si>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</si>
  <si>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</si>
  <si>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</si>
  <si>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</si>
  <si>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</si>
  <si>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</si>
  <si>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</si>
  <si>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</si>
  <si>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</si>
  <si>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</si>
  <si>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</si>
  <si>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</si>
  <si>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</si>
  <si>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</si>
  <si>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</si>
  <si>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</si>
  <si>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</si>
  <si>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</si>
  <si>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</si>
  <si>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</si>
  <si>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</si>
  <si>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</si>
  <si>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</si>
  <si>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</si>
  <si>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</si>
  <si>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</si>
  <si>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</si>
  <si>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</si>
  <si>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</si>
  <si>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</si>
  <si>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</si>
  <si>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</si>
  <si>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</si>
  <si>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</si>
  <si>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</si>
  <si>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</si>
  <si>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</si>
  <si>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</si>
  <si>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</si>
  <si>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</si>
  <si>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</si>
  <si>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</si>
  <si>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</si>
  <si>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</si>
  <si>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</si>
  <si>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</si>
  <si>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</si>
  <si>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</si>
  <si>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</si>
  <si>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</si>
  <si>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</si>
  <si>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</si>
  <si>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</si>
  <si>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</si>
  <si>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</si>
  <si>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</si>
  <si>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</si>
  <si>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</si>
  <si>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</si>
  <si>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</si>
  <si>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</si>
  <si>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</si>
  <si>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</si>
  <si>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</si>
  <si>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</si>
  <si>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</si>
  <si>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</si>
  <si>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</si>
  <si>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</si>
  <si>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</si>
  <si>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</si>
  <si>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</si>
  <si>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</si>
  <si>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</si>
  <si>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</si>
  <si>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</si>
  <si>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</si>
  <si>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</si>
  <si>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</si>
  <si>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</si>
  <si>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</si>
  <si>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</si>
  <si>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</si>
  <si>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</si>
  <si>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</si>
  <si>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</si>
  <si>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</si>
  <si>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</si>
  <si>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</si>
  <si>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</si>
  <si>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</si>
  <si>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</si>
  <si>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</si>
  <si>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</si>
  <si>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</si>
  <si>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</si>
  <si>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</si>
  <si>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</si>
  <si>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</si>
  <si>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</si>
  <si>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</si>
  <si>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</si>
  <si>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</si>
  <si>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</si>
  <si>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</si>
  <si>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</si>
  <si>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</si>
  <si>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</si>
  <si>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</si>
  <si>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</si>
  <si>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</si>
  <si>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</si>
  <si>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</si>
  <si>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</si>
  <si>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</si>
  <si>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</si>
  <si>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</si>
  <si>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</si>
  <si>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</si>
  <si>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</si>
  <si>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</si>
  <si>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</si>
  <si>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</si>
  <si>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</si>
  <si>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</si>
  <si>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</si>
  <si>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</si>
  <si>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</si>
  <si>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</si>
  <si>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</si>
  <si>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</si>
  <si>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</si>
  <si>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</si>
  <si>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</si>
  <si>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</si>
  <si>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</si>
  <si>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</si>
  <si>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</si>
  <si>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</si>
  <si>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</si>
  <si>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</si>
  <si>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</si>
  <si>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</si>
  <si>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</si>
  <si>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</si>
  <si>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</si>
  <si>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</si>
  <si>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</si>
  <si>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</si>
  <si>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</si>
  <si>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</si>
  <si>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</si>
  <si>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</si>
  <si>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</si>
  <si>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</si>
  <si>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</si>
  <si>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</si>
  <si>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</si>
  <si>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</si>
  <si>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</si>
  <si>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</si>
  <si>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</si>
  <si>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</si>
  <si>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</si>
  <si>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</si>
  <si>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</si>
  <si>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</si>
  <si>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</si>
  <si>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</si>
  <si>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</si>
  <si>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</si>
  <si>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</si>
  <si>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</si>
  <si>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</si>
  <si>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</si>
  <si>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</si>
  <si>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</si>
  <si>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</si>
  <si>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</si>
  <si>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</si>
  <si>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</si>
  <si>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</si>
  <si>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</si>
  <si>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</si>
  <si>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</si>
  <si>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</si>
  <si>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</si>
  <si>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</si>
  <si>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</si>
  <si>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</si>
  <si>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</si>
  <si>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</si>
  <si>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</si>
  <si>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</si>
  <si>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</si>
  <si>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</si>
  <si>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</si>
  <si>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</si>
  <si>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</si>
  <si>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</si>
  <si>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</si>
  <si>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</si>
  <si>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</si>
  <si>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</si>
  <si>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</si>
  <si>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</si>
  <si>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</si>
  <si>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</si>
  <si>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</si>
  <si>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</si>
  <si>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</si>
  <si>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</si>
  <si>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</si>
  <si>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</si>
  <si>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</si>
  <si>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</si>
  <si>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</si>
  <si>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</si>
  <si>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</si>
  <si>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</si>
  <si>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</si>
  <si>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</si>
  <si>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</si>
  <si>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</si>
  <si>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</si>
  <si>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</si>
  <si>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</si>
  <si>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</si>
  <si>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</si>
  <si>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</si>
  <si>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</si>
  <si>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</si>
  <si>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</si>
  <si>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</si>
  <si>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</si>
  <si>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</si>
  <si>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</si>
  <si>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</si>
  <si>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</si>
  <si>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</si>
  <si>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</si>
  <si>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</si>
  <si>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</si>
  <si>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</si>
  <si>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</si>
  <si>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</si>
  <si>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</si>
  <si>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</si>
  <si>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</si>
  <si>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</si>
  <si>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</si>
  <si>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</si>
  <si>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</si>
  <si>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</si>
  <si>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</si>
  <si>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</si>
  <si>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</si>
  <si>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</si>
  <si>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</si>
  <si>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</si>
  <si>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</si>
  <si>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</si>
  <si>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</si>
  <si>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</si>
  <si>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</si>
  <si>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</si>
  <si>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</si>
  <si>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</si>
  <si>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</si>
  <si>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</si>
  <si>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</si>
  <si>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</si>
  <si>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</si>
  <si>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</si>
  <si>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</si>
  <si>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</si>
  <si>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</si>
  <si>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</si>
  <si>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</si>
  <si>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</si>
  <si>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</si>
  <si>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</si>
  <si>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</si>
  <si>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</si>
  <si>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</si>
  <si>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</si>
  <si>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</si>
  <si>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</si>
  <si>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</si>
  <si>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</si>
  <si>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</si>
  <si>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</si>
  <si>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</si>
  <si>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</si>
  <si>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</si>
  <si>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</si>
  <si>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</si>
  <si>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</si>
  <si>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</si>
  <si>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</si>
  <si>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</si>
  <si>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</si>
  <si>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</si>
  <si>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</si>
  <si>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</si>
  <si>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</si>
  <si>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</si>
  <si>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</si>
  <si>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</si>
  <si>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</si>
  <si>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</si>
  <si>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</si>
  <si>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</si>
  <si>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</si>
  <si>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</si>
  <si>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</si>
  <si>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</si>
  <si>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</si>
  <si>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</si>
  <si>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</si>
  <si>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</si>
  <si>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</si>
  <si>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</si>
  <si>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</si>
  <si>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</si>
  <si>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</si>
  <si>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</si>
  <si>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</si>
  <si>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</si>
  <si>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</si>
  <si>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</si>
  <si>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</si>
  <si>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</si>
  <si>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</si>
  <si>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</si>
  <si>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</si>
  <si>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</si>
  <si>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</si>
  <si>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</si>
  <si>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</si>
  <si>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</si>
  <si>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</si>
  <si>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</si>
  <si>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</si>
  <si>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</si>
  <si>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</si>
  <si>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</si>
  <si>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</si>
  <si>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</si>
  <si>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</si>
  <si>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</si>
  <si>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</si>
  <si>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</si>
  <si>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</si>
  <si>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</si>
  <si>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</si>
  <si>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</si>
  <si>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</si>
  <si>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</si>
  <si>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</si>
  <si>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</si>
  <si>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</si>
  <si>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</si>
  <si>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</si>
  <si>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</si>
  <si>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</si>
  <si>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</si>
  <si>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</si>
  <si>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</si>
  <si>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</si>
  <si>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</si>
  <si>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</si>
  <si>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</si>
  <si>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</si>
  <si>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</si>
  <si>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</si>
  <si>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</si>
  <si>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</si>
  <si>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</si>
  <si>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</si>
  <si>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</si>
  <si>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</si>
  <si>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</si>
  <si>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</si>
  <si>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</si>
  <si>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</si>
  <si>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</si>
  <si>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</si>
  <si>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</si>
  <si>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</si>
  <si>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</si>
  <si>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</si>
  <si>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</si>
  <si>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</si>
  <si>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</si>
  <si>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</si>
  <si>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</si>
  <si>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</si>
  <si>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</si>
  <si>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</si>
  <si>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</si>
  <si>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</si>
  <si>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</si>
  <si>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</si>
  <si>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</si>
  <si>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</si>
  <si>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</si>
  <si>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</si>
  <si>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</si>
  <si>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</si>
  <si>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</si>
  <si>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</si>
  <si>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</si>
  <si>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</si>
  <si>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</si>
  <si>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</si>
  <si>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</si>
  <si>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</si>
  <si>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</si>
  <si>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</si>
  <si>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</si>
  <si>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</si>
  <si>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</si>
  <si>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</si>
  <si>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</si>
  <si>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</si>
  <si>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</si>
  <si>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</si>
  <si>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</si>
  <si>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</si>
  <si>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</si>
  <si>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</si>
  <si>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</si>
  <si>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</si>
  <si>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</si>
  <si>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</si>
  <si>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</si>
  <si>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</si>
  <si>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</si>
  <si>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</si>
  <si>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</si>
  <si>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</si>
  <si>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</si>
  <si>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</si>
  <si>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</si>
  <si>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</si>
  <si>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</si>
  <si>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</si>
  <si>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</si>
  <si>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</si>
  <si>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</si>
  <si>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</si>
  <si>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</si>
  <si>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</si>
  <si>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</si>
  <si>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</si>
  <si>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</si>
  <si>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</si>
  <si>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</si>
  <si>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</si>
  <si>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</si>
  <si>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</si>
  <si>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</si>
  <si>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</si>
  <si>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</si>
  <si>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</si>
  <si>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</si>
  <si>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</si>
  <si>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</si>
  <si>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</si>
  <si>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</si>
  <si>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</si>
  <si>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</si>
  <si>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</si>
  <si>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</si>
  <si>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</si>
  <si>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</si>
  <si>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</si>
  <si>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</si>
  <si>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</si>
  <si>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</si>
  <si>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</si>
  <si>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</si>
  <si>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</si>
  <si>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</si>
  <si>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</si>
  <si>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</si>
  <si>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</si>
  <si>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</si>
  <si>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</si>
  <si>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</si>
  <si>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</si>
  <si>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</si>
  <si>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</si>
  <si>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</si>
  <si>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</si>
  <si>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</si>
  <si>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</si>
  <si>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</si>
  <si>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</si>
  <si>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</si>
  <si>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</si>
  <si>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</si>
  <si>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</si>
  <si>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</si>
  <si>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</si>
  <si>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</si>
  <si>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</si>
  <si>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</si>
  <si>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</si>
  <si>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</si>
  <si>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</si>
  <si>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</si>
  <si>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</si>
  <si>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</si>
  <si>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</si>
  <si>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</si>
  <si>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</si>
  <si>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</si>
  <si>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</si>
  <si>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</si>
  <si>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</si>
  <si>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</si>
  <si>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</si>
  <si>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</si>
  <si>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</si>
  <si>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</si>
  <si>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</si>
  <si>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</si>
  <si>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</si>
  <si>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</si>
  <si>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</si>
  <si>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</si>
  <si>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</si>
  <si>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</si>
  <si>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</si>
  <si>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</si>
  <si>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</si>
  <si>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</si>
  <si>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</si>
  <si>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</si>
  <si>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</si>
  <si>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</si>
  <si>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</si>
  <si>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</si>
  <si>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</si>
  <si>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</si>
  <si>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</si>
  <si>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</si>
  <si>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</si>
  <si>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</si>
  <si>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</si>
  <si>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</si>
  <si>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</si>
  <si>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</si>
  <si>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</si>
  <si>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</si>
  <si>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</si>
  <si>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</si>
  <si>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</si>
  <si>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</si>
  <si>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</si>
  <si>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</si>
  <si>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</si>
  <si>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</si>
  <si>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</si>
  <si>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</si>
  <si>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</si>
  <si>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</si>
  <si>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</si>
  <si>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</si>
  <si>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</si>
  <si>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</si>
  <si>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</si>
  <si>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</si>
  <si>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</si>
  <si>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</si>
  <si>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</si>
  <si>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</si>
  <si>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</si>
  <si>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</si>
  <si>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</si>
  <si>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</si>
  <si>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</si>
  <si>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</si>
  <si>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</si>
  <si>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</si>
  <si>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</si>
  <si>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</si>
  <si>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</si>
  <si>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</si>
  <si>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</si>
  <si>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</si>
  <si>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</si>
  <si>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</si>
  <si>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</si>
  <si>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</si>
  <si>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</si>
  <si>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</si>
  <si>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</si>
  <si>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</si>
  <si>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</si>
  <si>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</si>
  <si>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</si>
  <si>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</si>
  <si>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</si>
  <si>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</si>
  <si>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</si>
  <si>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</si>
  <si>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</si>
  <si>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</si>
  <si>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</si>
  <si>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</si>
  <si>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</si>
  <si>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</si>
  <si>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</si>
  <si>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</si>
  <si>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</si>
  <si>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</si>
  <si>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</si>
  <si>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</si>
  <si>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</si>
  <si>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</si>
  <si>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</si>
  <si>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</si>
  <si>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</si>
  <si>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</si>
  <si>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</si>
  <si>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</si>
  <si>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</si>
  <si>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</si>
  <si>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</si>
  <si>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</si>
  <si>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</si>
  <si>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</si>
  <si>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</si>
  <si>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</si>
  <si>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</si>
  <si>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</si>
  <si>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</si>
  <si>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</si>
  <si>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</si>
  <si>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</si>
  <si>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</si>
  <si>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</si>
  <si>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</si>
  <si>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</si>
  <si>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</si>
  <si>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</si>
  <si>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</si>
  <si>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</si>
  <si>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</si>
  <si>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</si>
  <si>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</si>
  <si>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</si>
  <si>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</si>
  <si>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</si>
  <si>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</si>
  <si>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</si>
  <si>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</si>
  <si>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</si>
  <si>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</si>
  <si>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</si>
  <si>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</si>
  <si>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</si>
  <si>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</si>
  <si>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</si>
  <si>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</si>
  <si>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</si>
  <si>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</si>
  <si>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</si>
  <si>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</si>
  <si>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</si>
  <si>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</si>
  <si>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</si>
  <si>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</si>
  <si>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</si>
  <si>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</si>
  <si>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</si>
  <si>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</si>
  <si>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</si>
  <si>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</si>
  <si>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</si>
  <si>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</si>
  <si>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</si>
  <si>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</si>
  <si>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</si>
  <si>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</si>
  <si>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</si>
  <si>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</si>
  <si>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</si>
  <si>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</si>
  <si>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</si>
  <si>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</si>
  <si>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</si>
  <si>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</si>
  <si>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</si>
  <si>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</si>
  <si>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</si>
  <si>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</si>
  <si>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</si>
  <si>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</si>
  <si>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</si>
  <si>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</si>
  <si>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</si>
  <si>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</si>
  <si>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</si>
  <si>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</si>
  <si>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</si>
  <si>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</si>
  <si>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</si>
  <si>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</si>
  <si>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</si>
  <si>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</si>
  <si>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</si>
  <si>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</si>
  <si>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</si>
  <si>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</si>
  <si>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</si>
  <si>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</si>
  <si>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</si>
  <si>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</si>
  <si>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</si>
  <si>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</si>
  <si>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</si>
  <si>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</si>
  <si>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</si>
  <si>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</si>
  <si>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</si>
  <si>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</si>
  <si>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</si>
  <si>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</si>
  <si>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</si>
  <si>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</si>
  <si>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</si>
  <si>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</si>
  <si>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</si>
  <si>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</si>
  <si>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</si>
  <si>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</si>
  <si>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</si>
  <si>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</si>
  <si>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</si>
  <si>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</si>
  <si>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</si>
  <si>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</si>
  <si>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</si>
  <si>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</si>
  <si>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</si>
  <si>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</si>
  <si>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</si>
  <si>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</si>
  <si>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</si>
  <si>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</si>
  <si>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</si>
  <si>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</si>
  <si>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</si>
  <si>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</si>
  <si>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</si>
  <si>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</si>
  <si>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</si>
  <si>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</si>
  <si>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</si>
  <si>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</si>
  <si>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</si>
  <si>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</si>
  <si>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</si>
  <si>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</si>
  <si>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</si>
  <si>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</si>
  <si>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</si>
  <si>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</si>
  <si>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</si>
  <si>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</si>
  <si>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</si>
  <si>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</si>
  <si>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</si>
  <si>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</si>
  <si>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</si>
  <si>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</si>
  <si>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</si>
  <si>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</si>
  <si>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</si>
  <si>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</si>
  <si>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</si>
  <si>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</si>
  <si>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</si>
  <si>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</si>
  <si>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</si>
  <si>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</si>
  <si>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</si>
  <si>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</si>
  <si>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</si>
  <si>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</si>
  <si>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</si>
  <si>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</si>
  <si>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</si>
  <si>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</si>
  <si>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</si>
  <si>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</si>
  <si>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</si>
  <si>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</si>
  <si>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</si>
  <si>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</si>
  <si>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</si>
  <si>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</si>
  <si>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</si>
  <si>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</si>
  <si>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</si>
  <si>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</si>
  <si>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</si>
  <si>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</si>
  <si>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</si>
  <si>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</si>
  <si>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</si>
  <si>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</si>
  <si>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</si>
  <si>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</si>
  <si>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</si>
  <si>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</si>
  <si>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</si>
  <si>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</si>
  <si>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</si>
  <si>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</si>
  <si>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</si>
  <si>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</si>
  <si>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</si>
  <si>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</si>
  <si>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</si>
  <si>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</si>
  <si>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</si>
  <si>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</si>
  <si>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</si>
  <si>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</si>
  <si>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</si>
  <si>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</si>
  <si>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</si>
  <si>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</si>
  <si>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</si>
  <si>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</si>
  <si>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</si>
  <si>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</si>
  <si>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</si>
  <si>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</si>
  <si>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</si>
  <si>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</si>
  <si>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</si>
  <si>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</si>
  <si>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</si>
  <si>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</si>
  <si>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</si>
  <si>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</si>
  <si>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</si>
  <si>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</si>
  <si>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</si>
  <si>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</si>
  <si>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</si>
  <si>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</si>
  <si>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</si>
  <si>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</si>
  <si>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</si>
  <si>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</si>
  <si>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</si>
  <si>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</si>
  <si>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</si>
  <si>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</si>
  <si>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</si>
  <si>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</si>
  <si>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</si>
  <si>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</si>
  <si>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</si>
  <si>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</si>
  <si>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</si>
  <si>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</si>
  <si>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</si>
  <si>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</si>
  <si>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</si>
  <si>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</si>
  <si>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</si>
  <si>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</si>
  <si>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</si>
  <si>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</si>
  <si>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</si>
  <si>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</si>
  <si>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</si>
  <si>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</si>
  <si>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</si>
  <si>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</si>
  <si>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</si>
  <si>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</si>
  <si>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</si>
  <si>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</si>
  <si>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</si>
  <si>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</si>
  <si>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</si>
  <si>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</si>
  <si>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</si>
  <si>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</si>
  <si>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</si>
  <si>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</si>
  <si>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</si>
  <si>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</si>
  <si>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</si>
  <si>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</si>
  <si>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</si>
  <si>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</si>
  <si>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</si>
  <si>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</si>
  <si>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</si>
  <si>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</si>
  <si>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</si>
  <si>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</si>
  <si>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</si>
  <si>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</si>
  <si>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</si>
  <si>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</si>
  <si>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</si>
  <si>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</si>
  <si>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</si>
  <si>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</si>
  <si>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</si>
  <si>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</si>
  <si>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</si>
  <si>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</si>
  <si>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</si>
  <si>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</si>
  <si>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</si>
  <si>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</si>
  <si>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</si>
  <si>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</si>
  <si>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</si>
  <si>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</si>
  <si>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</si>
  <si>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</si>
  <si>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</si>
  <si>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</si>
  <si>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</si>
  <si>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</si>
  <si>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</si>
  <si>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</si>
  <si>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</si>
  <si>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</si>
  <si>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</si>
  <si>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</si>
  <si>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</si>
  <si>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</si>
  <si>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</si>
  <si>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</si>
  <si>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</si>
  <si>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</si>
  <si>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</si>
  <si>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</si>
  <si>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</si>
  <si>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</si>
  <si>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</si>
  <si>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</si>
  <si>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</si>
  <si>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</si>
  <si>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</si>
  <si>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</si>
  <si>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</si>
  <si>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</si>
  <si>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</si>
  <si>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</si>
  <si>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</si>
  <si>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</si>
  <si>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</si>
  <si>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</si>
  <si>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</si>
  <si>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</si>
  <si>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</si>
  <si>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</si>
  <si>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</si>
  <si>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</si>
  <si>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</si>
  <si>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</si>
  <si>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</si>
  <si>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</si>
  <si>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</si>
  <si>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</si>
  <si>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</si>
  <si>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</si>
  <si>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</si>
  <si>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</si>
  <si>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</si>
  <si>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</si>
  <si>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</si>
  <si>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</si>
  <si>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</si>
  <si>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</si>
  <si>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</si>
  <si>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</si>
  <si>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</si>
  <si>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</si>
  <si>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</si>
  <si>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</si>
  <si>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</si>
  <si>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</si>
  <si>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</si>
  <si>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</si>
  <si>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</si>
  <si>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</si>
  <si>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</si>
  <si>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</si>
  <si>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</si>
  <si>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</si>
  <si>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</si>
  <si>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</si>
  <si>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</si>
  <si>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</si>
  <si>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</si>
  <si>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</si>
  <si>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</si>
  <si>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</si>
  <si>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</si>
  <si>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</si>
  <si>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</si>
  <si>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</si>
  <si>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</si>
  <si>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</si>
  <si>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</si>
  <si>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</si>
  <si>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</si>
  <si>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</si>
  <si>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</si>
  <si>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</si>
  <si>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</si>
  <si>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</si>
  <si>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</si>
  <si>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</si>
  <si>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</si>
  <si>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</si>
  <si>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</si>
  <si>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</si>
  <si>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</si>
  <si>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</si>
  <si>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</si>
  <si>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</si>
  <si>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</si>
  <si>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</si>
  <si>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</si>
  <si>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</si>
  <si>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</si>
  <si>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</si>
  <si>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</si>
  <si>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</si>
  <si>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</si>
  <si>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</si>
  <si>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</si>
  <si>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</si>
  <si>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</si>
  <si>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</si>
  <si>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</si>
  <si>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</si>
  <si>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</si>
  <si>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</si>
  <si>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</si>
  <si>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</si>
  <si>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</si>
  <si>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</si>
  <si>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</si>
  <si>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</si>
  <si>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</si>
  <si>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</si>
  <si>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</si>
  <si>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</si>
  <si>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</si>
  <si>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</si>
  <si>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</si>
  <si>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</si>
  <si>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</si>
  <si>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</si>
  <si>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</si>
  <si>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</si>
  <si>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</si>
  <si>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</si>
  <si>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</si>
  <si>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</si>
  <si>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</si>
  <si>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</si>
  <si>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</si>
  <si>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</si>
  <si>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</si>
  <si>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</si>
  <si>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</si>
  <si>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</si>
  <si>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</si>
  <si>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</si>
  <si>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</si>
  <si>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</si>
  <si>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</si>
  <si>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</si>
  <si>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</si>
  <si>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</si>
  <si>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</si>
  <si>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</si>
  <si>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</si>
  <si>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</si>
  <si>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</si>
  <si>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</si>
  <si>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</si>
  <si>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</si>
  <si>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</si>
  <si>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</si>
  <si>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</si>
  <si>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</si>
  <si>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</si>
  <si>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</si>
  <si>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</si>
  <si>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</si>
  <si>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</si>
  <si>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</si>
  <si>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</si>
  <si>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</si>
  <si>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</si>
  <si>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</si>
  <si>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</si>
  <si>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</si>
  <si>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</si>
  <si>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</si>
  <si>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</si>
  <si>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</si>
  <si>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</si>
  <si>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</si>
  <si>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</si>
  <si>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</si>
  <si>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</si>
  <si>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</si>
  <si>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</si>
  <si>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</si>
  <si>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</si>
  <si>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</si>
  <si>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</si>
  <si>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</si>
  <si>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</si>
  <si>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</si>
  <si>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</si>
  <si>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</si>
  <si>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</si>
  <si>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</si>
  <si>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</si>
  <si>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</si>
  <si>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</si>
  <si>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</si>
  <si>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</si>
  <si>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</si>
  <si>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</si>
  <si>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</si>
  <si>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</si>
  <si>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</si>
  <si>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</si>
  <si>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</si>
  <si>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</si>
  <si>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</si>
  <si>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</si>
  <si>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</si>
  <si>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</si>
  <si>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</si>
  <si>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</si>
  <si>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</si>
  <si>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</si>
  <si>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</si>
  <si>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</si>
  <si>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</si>
  <si>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</si>
  <si>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</si>
  <si>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</si>
  <si>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</si>
  <si>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</si>
  <si>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</si>
  <si>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</si>
  <si>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</si>
  <si>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</si>
  <si>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</si>
  <si>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</si>
  <si>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</si>
  <si>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</si>
  <si>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</si>
  <si>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</si>
  <si>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</si>
  <si>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</si>
  <si>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</si>
  <si>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</si>
  <si>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</si>
  <si>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</si>
  <si>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</si>
  <si>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</si>
  <si>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</si>
  <si>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</si>
  <si>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</si>
  <si>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</si>
  <si>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</si>
  <si>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</si>
  <si>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</si>
  <si>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</si>
  <si>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</si>
  <si>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</si>
  <si>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</si>
  <si>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</si>
  <si>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</si>
  <si>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</si>
  <si>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</si>
  <si>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</si>
  <si>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</si>
  <si>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</si>
  <si>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</si>
  <si>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</si>
  <si>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</si>
  <si>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</si>
  <si>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</si>
  <si>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</si>
  <si>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</si>
  <si>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</si>
  <si>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</si>
  <si>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</si>
  <si>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</si>
  <si>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</si>
  <si>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</si>
  <si>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</si>
  <si>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</si>
  <si>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</si>
  <si>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</si>
  <si>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</si>
  <si>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</si>
  <si>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</si>
  <si>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</si>
  <si>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</si>
  <si>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</si>
  <si>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</si>
  <si>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</si>
  <si>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</si>
  <si>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</si>
  <si>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</si>
  <si>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</si>
  <si>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</si>
  <si>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</si>
  <si>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</si>
  <si>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</si>
  <si>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</si>
  <si>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</si>
  <si>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</si>
  <si>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</si>
  <si>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</si>
  <si>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</si>
  <si>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</si>
  <si>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</si>
  <si>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</si>
  <si>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</si>
  <si>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</si>
  <si>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</si>
  <si>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</si>
  <si>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</si>
  <si>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</si>
  <si>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</si>
  <si>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</si>
  <si>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</si>
  <si>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</si>
  <si>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</si>
  <si>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</si>
  <si>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</si>
  <si>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</si>
  <si>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</si>
  <si>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</si>
  <si>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</si>
  <si>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</si>
  <si>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</si>
  <si>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</si>
  <si>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</si>
  <si>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</si>
  <si>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</si>
  <si>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</si>
  <si>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</si>
  <si>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</si>
  <si>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</si>
  <si>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</si>
  <si>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</si>
  <si>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</si>
  <si>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</si>
  <si>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</si>
  <si>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</si>
  <si>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</si>
  <si>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</si>
  <si>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</si>
  <si>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</si>
  <si>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</si>
  <si>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</si>
  <si>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</si>
  <si>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</si>
  <si>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</si>
  <si>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</si>
  <si>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</si>
  <si>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</si>
  <si>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</si>
  <si>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</si>
  <si>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</si>
  <si>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</si>
  <si>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</si>
  <si>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</si>
  <si>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</si>
  <si>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</si>
  <si>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</si>
  <si>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</si>
  <si>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</si>
  <si>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</si>
  <si>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</si>
  <si>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</si>
  <si>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</si>
  <si>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</si>
  <si>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</si>
  <si>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</si>
  <si>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</si>
  <si>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</si>
  <si>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</si>
  <si>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</si>
  <si>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</si>
  <si>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</si>
  <si>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</si>
  <si>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</si>
  <si>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</si>
  <si>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</si>
  <si>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</si>
  <si>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</si>
  <si>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</si>
  <si>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</si>
  <si>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</si>
  <si>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</si>
  <si>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</si>
  <si>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</si>
  <si>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</si>
  <si>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</si>
  <si>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</si>
  <si>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</si>
  <si>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</si>
  <si>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</si>
  <si>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</si>
  <si>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</si>
  <si>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</si>
  <si>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</si>
  <si>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</si>
  <si>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</si>
  <si>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</si>
  <si>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</si>
  <si>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</si>
  <si>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</si>
  <si>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</si>
  <si>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</si>
  <si>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</si>
  <si>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</si>
  <si>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</si>
  <si>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</si>
  <si>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</si>
  <si>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</si>
  <si>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</si>
  <si>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</si>
  <si>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</si>
  <si>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</si>
  <si>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</si>
  <si>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</si>
  <si>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</si>
  <si>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</si>
  <si>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</si>
  <si>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</si>
  <si>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</si>
  <si>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</si>
  <si>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</si>
  <si>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</si>
  <si>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</si>
  <si>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</si>
  <si>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</si>
  <si>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</si>
  <si>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</si>
  <si>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</si>
  <si>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</si>
  <si>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</si>
  <si>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</si>
  <si>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</si>
  <si>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</si>
  <si>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</si>
  <si>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</si>
  <si>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</si>
  <si>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</si>
  <si>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</si>
  <si>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</si>
  <si>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</si>
  <si>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</si>
  <si>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</si>
  <si>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</si>
  <si>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</si>
  <si>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</si>
  <si>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</si>
  <si>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</si>
  <si>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</si>
  <si>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</si>
  <si>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</si>
  <si>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</si>
  <si>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</si>
  <si>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</si>
  <si>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</si>
  <si>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</si>
  <si>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</si>
  <si>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</si>
  <si>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</si>
  <si>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</si>
  <si>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</si>
  <si>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</si>
  <si>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</si>
  <si>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</si>
  <si>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</si>
  <si>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</si>
  <si>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</si>
  <si>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</si>
  <si>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</si>
  <si>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</si>
  <si>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</si>
  <si>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</si>
  <si>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</si>
  <si>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</si>
  <si>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</si>
  <si>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</si>
  <si>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</si>
  <si>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</si>
  <si>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</si>
  <si>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</si>
  <si>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</si>
  <si>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</si>
  <si>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</si>
  <si>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</si>
  <si>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</si>
  <si>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</si>
  <si>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</si>
  <si>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</si>
  <si>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</si>
  <si>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</si>
  <si>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</si>
  <si>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</si>
  <si>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</si>
  <si>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</si>
  <si>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</si>
  <si>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</si>
  <si>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</si>
  <si>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</si>
  <si>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</si>
  <si>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</si>
  <si>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</si>
  <si>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</si>
  <si>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</si>
  <si>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</si>
  <si>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</si>
  <si>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</si>
  <si>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</si>
  <si>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</si>
  <si>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</si>
  <si>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</si>
  <si>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</si>
  <si>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</si>
  <si>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</si>
  <si>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</si>
  <si>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</si>
  <si>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</si>
  <si>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</si>
  <si>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</si>
  <si>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</si>
  <si>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</si>
  <si>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</si>
  <si>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</si>
  <si>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</si>
  <si>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</si>
  <si>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</si>
  <si>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</si>
  <si>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</si>
  <si>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</si>
  <si>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</si>
  <si>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</si>
  <si>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</si>
  <si>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</si>
  <si>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</si>
  <si>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</si>
  <si>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</si>
  <si>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</si>
  <si>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</si>
  <si>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</si>
  <si>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</si>
  <si>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</si>
  <si>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</si>
  <si>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</si>
  <si>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</si>
  <si>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</si>
  <si>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</si>
  <si>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</si>
  <si>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</si>
  <si>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</si>
  <si>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</si>
  <si>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</si>
  <si>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</si>
  <si>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</si>
  <si>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</si>
  <si>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</si>
  <si>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</si>
  <si>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</si>
  <si>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</si>
  <si>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</si>
  <si>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</si>
  <si>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</si>
  <si>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</si>
  <si>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</si>
  <si>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</si>
  <si>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</si>
  <si>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</si>
  <si>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</si>
  <si>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</si>
  <si>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</si>
  <si>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</si>
  <si>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</si>
  <si>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</si>
  <si>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</si>
  <si>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</si>
  <si>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</si>
  <si>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</si>
  <si>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</si>
  <si>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</si>
  <si>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</si>
  <si>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</si>
  <si>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</si>
  <si>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</si>
  <si>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</si>
  <si>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</si>
  <si>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</si>
  <si>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</si>
  <si>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</si>
  <si>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</si>
  <si>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</si>
  <si>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</si>
  <si>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</si>
  <si>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</si>
  <si>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</si>
  <si>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</si>
  <si>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</si>
  <si>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</si>
  <si>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</si>
  <si>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</si>
  <si>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</si>
  <si>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</si>
  <si>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</si>
  <si>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</si>
  <si>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</si>
  <si>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</si>
  <si>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</si>
  <si>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</si>
  <si>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</si>
  <si>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</si>
  <si>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</si>
  <si>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</si>
  <si>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</si>
  <si>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</si>
  <si>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</si>
  <si>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</si>
  <si>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</si>
  <si>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</si>
  <si>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</si>
  <si>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</si>
  <si>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</si>
  <si>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</si>
  <si>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</si>
  <si>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</si>
  <si>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</si>
  <si>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</si>
  <si>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</si>
  <si>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</si>
  <si>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</si>
  <si>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</si>
  <si>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</si>
  <si>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</si>
  <si>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</si>
  <si>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</si>
  <si>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</si>
  <si>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</si>
  <si>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</si>
  <si>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</si>
  <si>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</si>
  <si>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</si>
  <si>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</si>
  <si>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</si>
  <si>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</si>
  <si>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</si>
  <si>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</si>
  <si>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</si>
  <si>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</si>
  <si>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</si>
  <si>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</si>
  <si>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</si>
  <si>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</si>
  <si>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</si>
  <si>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</si>
  <si>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</si>
  <si>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</si>
  <si>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</si>
  <si>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</si>
  <si>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</si>
  <si>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</si>
  <si>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</si>
  <si>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</si>
  <si>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</si>
  <si>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</si>
  <si>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</si>
  <si>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</si>
  <si>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</si>
  <si>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</si>
  <si>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</si>
  <si>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</si>
  <si>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</si>
  <si>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</si>
  <si>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</si>
  <si>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</si>
  <si>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</si>
  <si>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</si>
  <si>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</si>
  <si>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</si>
  <si>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</si>
  <si>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</si>
  <si>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</si>
  <si>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</si>
  <si>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</si>
  <si>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</si>
  <si>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</si>
  <si>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</si>
  <si>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</si>
  <si>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</si>
  <si>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</si>
  <si>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</si>
  <si>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</si>
  <si>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</si>
  <si>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</si>
  <si>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</si>
  <si>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</si>
  <si>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</si>
  <si>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</si>
  <si>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</si>
  <si>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</si>
  <si>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</si>
  <si>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</si>
  <si>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</si>
  <si>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</si>
  <si>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</si>
  <si>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</si>
  <si>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</si>
  <si>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</si>
  <si>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</si>
  <si>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</si>
  <si>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</si>
  <si>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</si>
  <si>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</si>
  <si>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</si>
  <si>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</si>
  <si>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</si>
  <si>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</si>
  <si>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</si>
  <si>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</si>
  <si>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</si>
  <si>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</si>
  <si>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</si>
  <si>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</si>
  <si>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</si>
  <si>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</si>
  <si>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</si>
  <si>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</si>
  <si>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</si>
  <si>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</si>
  <si>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</si>
  <si>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</si>
  <si>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</si>
  <si>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</si>
  <si>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</si>
  <si>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</si>
  <si>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</si>
  <si>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</si>
  <si>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</si>
  <si>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</si>
  <si>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</si>
  <si>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</si>
  <si>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</si>
  <si>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</si>
  <si>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</si>
  <si>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</si>
  <si>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</si>
  <si>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</si>
  <si>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</si>
  <si>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</si>
  <si>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</si>
  <si>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</si>
  <si>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</si>
  <si>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</si>
  <si>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</si>
  <si>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</si>
  <si>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</si>
  <si>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</si>
  <si>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</si>
  <si>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</si>
  <si>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</si>
  <si>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</si>
  <si>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</si>
  <si>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</si>
  <si>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</si>
  <si>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</si>
  <si>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</si>
  <si>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</si>
  <si>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</si>
  <si>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</si>
  <si>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</si>
  <si>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</si>
  <si>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</si>
  <si>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</si>
  <si>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</si>
  <si>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</si>
  <si>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</si>
  <si>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</si>
  <si>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</si>
  <si>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</si>
  <si>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</si>
  <si>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</si>
  <si>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</si>
  <si>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</si>
  <si>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</si>
  <si>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</si>
  <si>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</si>
  <si>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</si>
  <si>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</si>
  <si>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</si>
  <si>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</si>
  <si>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</si>
  <si>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</si>
  <si>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</si>
  <si>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</si>
  <si>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</si>
  <si>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</si>
  <si>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</si>
  <si>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</si>
  <si>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</si>
  <si>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</si>
  <si>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</si>
  <si>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</si>
  <si>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</si>
  <si>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</si>
  <si>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</si>
  <si>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</si>
  <si>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</si>
  <si>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</si>
  <si>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</si>
  <si>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</si>
  <si>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</si>
  <si>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</si>
  <si>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</si>
  <si>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</si>
  <si>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</si>
  <si>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</si>
  <si>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</si>
  <si>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</si>
  <si>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</si>
  <si>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</si>
  <si>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</si>
  <si>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</si>
  <si>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</si>
  <si>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</si>
  <si>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</si>
  <si>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</si>
  <si>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</si>
  <si>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</si>
  <si>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</si>
  <si>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</si>
  <si>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</si>
  <si>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</si>
  <si>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</si>
  <si>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</si>
  <si>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</si>
  <si>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</si>
  <si>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</si>
  <si>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</si>
  <si>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</si>
  <si>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</si>
  <si>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</si>
  <si>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</si>
  <si>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</si>
  <si>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</si>
  <si>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</si>
  <si>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</si>
  <si>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</si>
  <si>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</si>
  <si>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</si>
  <si>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</si>
  <si>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</si>
  <si>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</si>
  <si>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</si>
  <si>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</si>
  <si>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</si>
  <si>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</si>
  <si>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</si>
  <si>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</si>
  <si>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</si>
  <si>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</si>
  <si>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</si>
  <si>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</si>
  <si>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</si>
  <si>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</si>
  <si>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</si>
  <si>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</si>
  <si>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</si>
  <si>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</si>
  <si>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</si>
  <si>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</si>
  <si>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</si>
  <si>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</si>
  <si>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</si>
  <si>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</si>
  <si>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</si>
  <si>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</si>
  <si>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</si>
  <si>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</si>
  <si>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</si>
  <si>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</si>
  <si>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</si>
  <si>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</si>
  <si>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</si>
  <si>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</si>
  <si>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</si>
  <si>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</si>
  <si>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</si>
  <si>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</si>
  <si>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</si>
  <si>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</si>
  <si>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</si>
  <si>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</si>
  <si>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</si>
  <si>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</si>
  <si>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</si>
  <si>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</si>
  <si>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</si>
  <si>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</si>
  <si>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</si>
  <si>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</si>
  <si>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</si>
  <si>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</si>
  <si>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</si>
  <si>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</si>
  <si>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</si>
  <si>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</si>
  <si>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</si>
  <si>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</si>
  <si>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</si>
  <si>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</si>
  <si>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</si>
  <si>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</si>
  <si>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</si>
  <si>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</si>
  <si>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</si>
  <si>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</si>
  <si>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</si>
  <si>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</si>
  <si>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</si>
  <si>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</si>
  <si>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</si>
  <si>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</si>
  <si>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</si>
  <si>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</si>
  <si>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</si>
  <si>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</si>
  <si>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</si>
  <si>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</si>
  <si>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</si>
  <si>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</si>
  <si>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</si>
  <si>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</si>
  <si>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</si>
  <si>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</si>
  <si>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</si>
  <si>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</si>
  <si>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</si>
  <si>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</si>
  <si>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</si>
  <si>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</si>
  <si>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</si>
  <si>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</si>
  <si>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</si>
  <si>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</si>
  <si>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</si>
  <si>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</si>
  <si>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</si>
  <si>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</si>
  <si>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</si>
  <si>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</si>
  <si>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</si>
  <si>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</si>
  <si>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</si>
  <si>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</si>
  <si>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</si>
  <si>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</si>
  <si>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</si>
  <si>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</si>
  <si>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</si>
  <si>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</si>
  <si>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</si>
  <si>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</si>
  <si>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</si>
  <si>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</si>
  <si>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</si>
  <si>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</si>
  <si>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</si>
  <si>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</si>
  <si>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</si>
  <si>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</si>
  <si>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</si>
  <si>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</si>
  <si>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</si>
  <si>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</si>
  <si>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</si>
  <si>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</si>
  <si>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</si>
  <si>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</si>
  <si>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</si>
  <si>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</si>
  <si>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</si>
  <si>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</si>
  <si>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</si>
  <si>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</si>
  <si>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</si>
  <si>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</si>
  <si>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</si>
  <si>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</si>
  <si>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</si>
  <si>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</si>
  <si>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</si>
  <si>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</si>
  <si>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</si>
  <si>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</si>
  <si>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</si>
  <si>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</si>
  <si>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</si>
  <si>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</si>
  <si>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</si>
  <si>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</si>
  <si>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</si>
  <si>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</si>
  <si>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</si>
  <si>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</si>
  <si>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</si>
  <si>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</si>
  <si>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</si>
  <si>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</si>
  <si>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</si>
  <si>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</si>
  <si>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</si>
  <si>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</si>
  <si>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</si>
  <si>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</si>
  <si>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</si>
  <si>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</si>
  <si>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</si>
  <si>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</si>
  <si>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</si>
  <si>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</si>
  <si>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</si>
  <si>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</si>
  <si>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</si>
  <si>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</si>
  <si>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</si>
  <si>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</si>
  <si>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</si>
  <si>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</si>
  <si>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</si>
  <si>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</si>
  <si>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</si>
  <si>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</si>
  <si>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</si>
  <si>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</si>
  <si>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</si>
  <si>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</si>
  <si>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</si>
  <si>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</si>
  <si>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</si>
  <si>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</si>
  <si>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</si>
  <si>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</si>
  <si>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</si>
  <si>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</si>
  <si>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</si>
  <si>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</si>
  <si>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</si>
  <si>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</si>
  <si>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</si>
  <si>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</si>
  <si>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</si>
  <si>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</si>
  <si>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</si>
  <si>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</si>
  <si>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</si>
  <si>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</si>
  <si>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</si>
  <si>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</si>
  <si>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</si>
  <si>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</si>
  <si>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</si>
  <si>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</si>
  <si>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</si>
  <si>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</si>
  <si>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</si>
  <si>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</si>
  <si>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</si>
  <si>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</si>
  <si>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</si>
  <si>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</si>
  <si>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</si>
  <si>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</si>
  <si>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</si>
  <si>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</si>
  <si>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</si>
  <si>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</si>
  <si>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</si>
  <si>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</si>
  <si>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</si>
  <si>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</si>
  <si>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</si>
  <si>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</si>
  <si>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</si>
  <si>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</si>
  <si>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</si>
  <si>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</si>
  <si>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</si>
  <si>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</si>
  <si>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</si>
  <si>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</si>
  <si>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</si>
  <si>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</si>
  <si>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</si>
  <si>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</si>
  <si>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</si>
  <si>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</si>
  <si>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</si>
  <si>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</si>
  <si>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</si>
  <si>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</si>
  <si>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</si>
  <si>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</si>
  <si>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</si>
  <si>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</si>
  <si>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</si>
  <si>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</si>
  <si>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</si>
  <si>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</si>
  <si>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</si>
  <si>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</si>
  <si>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</si>
  <si>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</si>
  <si>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</si>
  <si>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</si>
  <si>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</si>
  <si>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</si>
  <si>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</si>
  <si>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</si>
  <si>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</si>
  <si>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</si>
  <si>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</si>
  <si>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</si>
  <si>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</si>
  <si>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</si>
  <si>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</si>
  <si>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</si>
  <si>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</si>
  <si>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</si>
  <si>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</si>
  <si>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</si>
  <si>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</si>
  <si>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</si>
  <si>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</si>
  <si>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</si>
  <si>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</si>
  <si>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</si>
  <si>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</si>
  <si>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</si>
  <si>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</si>
  <si>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</si>
  <si>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</si>
  <si>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</si>
  <si>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</si>
  <si>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</si>
  <si>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</si>
  <si>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</si>
  <si>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</si>
  <si>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</si>
  <si>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</si>
  <si>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</si>
  <si>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</si>
  <si>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</si>
  <si>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</si>
  <si>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</si>
  <si>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</si>
  <si>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</si>
  <si>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</si>
  <si>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</si>
  <si>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</si>
  <si>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</si>
  <si>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</si>
  <si>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</si>
  <si>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</si>
  <si>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</si>
  <si>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</si>
  <si>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</si>
  <si>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</si>
  <si>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</si>
  <si>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</si>
  <si>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</si>
  <si>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</si>
  <si>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</si>
  <si>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</si>
  <si>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</si>
  <si>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</si>
  <si>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</si>
  <si>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</si>
  <si>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</si>
  <si>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</si>
  <si>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</si>
  <si>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</si>
  <si>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</si>
  <si>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</si>
  <si>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</si>
  <si>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</si>
  <si>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</si>
  <si>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</si>
  <si>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</si>
  <si>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</si>
  <si>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</si>
  <si>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</si>
  <si>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</si>
  <si>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</si>
  <si>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</si>
  <si>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</si>
  <si>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</si>
  <si>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</si>
  <si>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</si>
  <si>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</si>
  <si>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</si>
  <si>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</si>
  <si>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</si>
  <si>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</si>
  <si>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</si>
  <si>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</si>
  <si>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</si>
  <si>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</si>
  <si>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</si>
  <si>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</si>
  <si>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</si>
  <si>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</si>
  <si>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</si>
  <si>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</si>
  <si>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</si>
  <si>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</si>
  <si>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</si>
  <si>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</si>
  <si>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</si>
  <si>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</si>
  <si>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</si>
  <si>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</si>
  <si>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</si>
  <si>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</si>
  <si>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</si>
  <si>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</si>
  <si>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</si>
  <si>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</si>
  <si>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</si>
  <si>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</si>
  <si>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</si>
  <si>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</si>
  <si>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</si>
  <si>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</si>
  <si>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</si>
  <si>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</si>
  <si>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</si>
  <si>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</si>
  <si>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</si>
  <si>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</si>
  <si>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</si>
  <si>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</si>
  <si>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</si>
  <si>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</si>
  <si>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</si>
  <si>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</si>
  <si>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</si>
  <si>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</si>
  <si>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</si>
  <si>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</si>
  <si>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</si>
  <si>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</si>
  <si>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</si>
  <si>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</si>
  <si>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</si>
  <si>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</si>
  <si>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</si>
  <si>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</si>
  <si>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</si>
  <si>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</si>
  <si>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</si>
  <si>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</si>
  <si>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</si>
  <si>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</si>
  <si>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</si>
  <si>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</si>
  <si>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</si>
  <si>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</si>
  <si>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</si>
  <si>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</si>
  <si>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</si>
  <si>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</si>
  <si>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</si>
  <si>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</si>
  <si>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</si>
  <si>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</si>
  <si>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</si>
  <si>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</si>
  <si>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</si>
  <si>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</si>
  <si>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</si>
  <si>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</si>
  <si>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</si>
  <si>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</si>
  <si>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</si>
  <si>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</si>
  <si>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</si>
  <si>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</si>
  <si>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</si>
  <si>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</si>
  <si>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</si>
  <si>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</si>
  <si>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</si>
  <si>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</si>
  <si>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</si>
  <si>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</si>
  <si>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</si>
  <si>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</si>
  <si>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</si>
  <si>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</si>
  <si>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</si>
  <si>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</si>
  <si>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</si>
  <si>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</si>
  <si>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</si>
  <si>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</si>
  <si>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</si>
  <si>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</si>
  <si>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</si>
  <si>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</si>
  <si>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</si>
  <si>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</si>
  <si>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</si>
  <si>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</si>
  <si>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</si>
  <si>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</si>
  <si>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</si>
  <si>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</si>
  <si>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</si>
  <si>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</si>
  <si>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</si>
  <si>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</si>
  <si>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</si>
  <si>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</si>
  <si>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</si>
  <si>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</si>
  <si>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</si>
  <si>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</si>
  <si>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</si>
  <si>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</si>
  <si>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</si>
  <si>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</si>
  <si>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</si>
  <si>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</si>
  <si>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</si>
  <si>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</si>
  <si>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</si>
  <si>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</si>
  <si>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</si>
  <si>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</si>
  <si>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</si>
  <si>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</si>
  <si>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</si>
  <si>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</si>
  <si>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</si>
  <si>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</si>
  <si>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</si>
  <si>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</si>
  <si>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</si>
  <si>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</si>
  <si>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</si>
  <si>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</si>
  <si>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</si>
  <si>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</si>
  <si>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</si>
  <si>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</si>
  <si>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</si>
  <si>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</si>
  <si>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</si>
  <si>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</si>
  <si>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</si>
  <si>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</si>
  <si>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</si>
  <si>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</si>
  <si>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</si>
  <si>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</si>
  <si>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</si>
  <si>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</si>
  <si>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</si>
  <si>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</si>
  <si>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</si>
  <si>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</si>
  <si>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</si>
  <si>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</si>
  <si>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</si>
  <si>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</si>
  <si>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</si>
  <si>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</si>
  <si>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</si>
  <si>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</si>
  <si>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</si>
  <si>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</si>
  <si>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</si>
  <si>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</si>
  <si>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</si>
  <si>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</si>
  <si>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</si>
  <si>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</si>
  <si>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</si>
  <si>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</si>
  <si>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</si>
  <si>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</si>
  <si>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</si>
  <si>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</si>
  <si>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</si>
  <si>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</si>
  <si>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</si>
  <si>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</si>
  <si>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</si>
  <si>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</si>
  <si>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</si>
  <si>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</si>
  <si>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</si>
  <si>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</si>
  <si>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</si>
  <si>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</si>
  <si>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</si>
  <si>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</si>
  <si>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</si>
  <si>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</si>
  <si>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</si>
  <si>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</si>
  <si>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</si>
  <si>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</si>
  <si>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</si>
  <si>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</si>
  <si>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</si>
  <si>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</si>
  <si>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</si>
  <si>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</si>
  <si>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</si>
  <si>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</si>
  <si>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</si>
  <si>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</si>
  <si>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</si>
  <si>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</si>
  <si>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</si>
  <si>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</si>
  <si>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</si>
  <si>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</si>
  <si>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</si>
  <si>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</si>
  <si>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</si>
  <si>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</si>
  <si>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</si>
  <si>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</si>
  <si>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</si>
  <si>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</si>
  <si>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</si>
  <si>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</si>
  <si>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</si>
  <si>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</si>
  <si>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</si>
  <si>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</si>
  <si>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</si>
  <si>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</si>
  <si>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</si>
  <si>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</si>
  <si>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</si>
  <si>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</si>
  <si>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</si>
  <si>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</si>
  <si>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</si>
  <si>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</si>
  <si>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</si>
  <si>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</si>
  <si>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</si>
  <si>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</si>
  <si>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</si>
  <si>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</si>
  <si>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</si>
  <si>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</si>
  <si>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</si>
  <si>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</si>
  <si>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</si>
  <si>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</si>
  <si>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</si>
  <si>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</si>
  <si>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</si>
  <si>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</si>
  <si>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</si>
  <si>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</si>
  <si>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</si>
  <si>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</si>
  <si>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</si>
  <si>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</si>
  <si>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</si>
  <si>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</si>
  <si>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</si>
  <si>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</si>
  <si>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</si>
  <si>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</si>
  <si>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</si>
  <si>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</si>
  <si>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</si>
  <si>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</si>
  <si>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</si>
  <si>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</si>
  <si>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</si>
  <si>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</si>
  <si>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</si>
  <si>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</si>
  <si>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</si>
  <si>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</si>
  <si>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</si>
  <si>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</si>
  <si>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</si>
  <si>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</si>
  <si>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</si>
  <si>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</si>
  <si>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</si>
  <si>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</si>
  <si>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</si>
  <si>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</si>
  <si>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</si>
  <si>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</si>
  <si>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</si>
  <si>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</si>
  <si>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</si>
  <si>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</si>
  <si>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</si>
  <si>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</si>
  <si>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</si>
  <si>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</si>
  <si>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</si>
  <si>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</si>
  <si>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</si>
  <si>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</si>
  <si>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</si>
  <si>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</si>
  <si>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</si>
  <si>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</si>
  <si>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</si>
  <si>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</si>
  <si>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</si>
  <si>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</si>
  <si>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</si>
  <si>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</si>
  <si>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</si>
  <si>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</si>
  <si>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</si>
  <si>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</si>
  <si>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</si>
  <si>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</si>
  <si>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</si>
  <si>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</si>
  <si>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</si>
  <si>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</si>
  <si>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</si>
  <si>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</si>
  <si>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</si>
  <si>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</si>
  <si>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</si>
  <si>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</si>
  <si>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</si>
  <si>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</si>
  <si>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</si>
  <si>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</si>
  <si>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</si>
  <si>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</si>
  <si>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</si>
  <si>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</si>
  <si>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</si>
  <si>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</si>
  <si>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</si>
  <si>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</si>
  <si>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</si>
  <si>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</si>
  <si>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</si>
  <si>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</si>
  <si>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</si>
  <si>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</si>
  <si>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</si>
  <si>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</si>
  <si>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</si>
  <si>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</si>
  <si>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</si>
  <si>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</si>
  <si>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</si>
  <si>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</si>
  <si>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</si>
  <si>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</si>
  <si>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</si>
  <si>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</si>
  <si>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</si>
  <si>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</si>
  <si>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</si>
  <si>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</si>
  <si>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</si>
  <si>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</si>
  <si>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</si>
  <si>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</si>
  <si>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</si>
  <si>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</si>
  <si>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</si>
  <si>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</si>
  <si>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</si>
  <si>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</si>
  <si>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</si>
  <si>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</si>
  <si>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</si>
  <si>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</si>
  <si>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</si>
  <si>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</si>
  <si>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</si>
  <si>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</si>
  <si>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</si>
  <si>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</si>
  <si>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</si>
  <si>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</si>
  <si>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</si>
  <si>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</si>
  <si>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</si>
  <si>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</si>
  <si>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</si>
  <si>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</si>
  <si>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</si>
  <si>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</si>
  <si>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</si>
  <si>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</si>
  <si>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</si>
  <si>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</si>
  <si>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</si>
  <si>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</si>
  <si>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</si>
  <si>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</si>
  <si>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</si>
  <si>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</si>
  <si>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</si>
  <si>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</si>
  <si>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</si>
  <si>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</si>
  <si>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</si>
  <si>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</si>
  <si>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</si>
  <si>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</si>
  <si>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</si>
  <si>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</si>
  <si>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</si>
  <si>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</si>
  <si>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</si>
  <si>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</si>
  <si>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</si>
  <si>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</si>
  <si>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</si>
  <si>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</si>
  <si>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</si>
  <si>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</si>
  <si>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</si>
  <si>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</si>
  <si>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</si>
  <si>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</si>
  <si>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</si>
  <si>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</si>
  <si>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</si>
  <si>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</si>
  <si>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</si>
  <si>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</si>
  <si>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</si>
  <si>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</si>
  <si>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</si>
  <si>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</si>
  <si>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</si>
  <si>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</si>
  <si>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</si>
  <si>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</si>
  <si>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</si>
  <si>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</si>
  <si>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</si>
  <si>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</si>
  <si>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</si>
  <si>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</si>
  <si>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</si>
  <si>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</si>
  <si>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</si>
  <si>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</si>
  <si>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</si>
  <si>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</si>
  <si>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</si>
  <si>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</si>
  <si>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</si>
  <si>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</si>
  <si>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</si>
  <si>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</si>
  <si>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</si>
  <si>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</si>
  <si>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</si>
  <si>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</si>
  <si>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</si>
  <si>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</si>
  <si>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</si>
  <si>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</si>
  <si>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</si>
  <si>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</si>
  <si>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</si>
  <si>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</si>
  <si>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</si>
  <si>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</si>
  <si>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</si>
  <si>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</si>
  <si>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</si>
  <si>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</si>
  <si>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</si>
  <si>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</si>
  <si>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</si>
  <si>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</si>
  <si>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</si>
  <si>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</si>
  <si>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</si>
  <si>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</si>
  <si>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</si>
  <si>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</si>
  <si>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</si>
  <si>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</si>
  <si>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</si>
  <si>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</si>
  <si>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</si>
  <si>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</si>
  <si>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</si>
  <si>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</si>
  <si>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</si>
  <si>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</si>
  <si>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</si>
  <si>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</si>
  <si>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</si>
  <si>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</si>
  <si>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</si>
  <si>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</si>
  <si>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</si>
  <si>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</si>
  <si>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</si>
  <si>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</si>
  <si>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</si>
  <si>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</si>
  <si>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</si>
  <si>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</si>
  <si>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</si>
  <si>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</si>
  <si>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</si>
  <si>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</si>
  <si>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</si>
  <si>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</si>
  <si>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</si>
  <si>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</si>
  <si>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</si>
  <si>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</si>
  <si>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</si>
  <si>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</si>
  <si>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</si>
  <si>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</si>
  <si>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</si>
  <si>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</si>
  <si>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</si>
  <si>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</si>
  <si>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</si>
  <si>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</si>
  <si>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</si>
  <si>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</si>
  <si>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</si>
  <si>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</si>
  <si>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</si>
  <si>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</si>
  <si>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</si>
  <si>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</si>
  <si>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</si>
  <si>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</si>
  <si>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</si>
  <si>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</si>
  <si>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</si>
  <si>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</si>
  <si>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</si>
  <si>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</si>
  <si>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</si>
  <si>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</si>
  <si>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</si>
  <si>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</si>
  <si>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</si>
  <si>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</si>
  <si>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</si>
  <si>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</si>
  <si>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</si>
  <si>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</si>
  <si>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</si>
  <si>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</si>
  <si>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</si>
  <si>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</si>
  <si>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</si>
  <si>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</si>
  <si>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</si>
  <si>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</si>
  <si>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</si>
  <si>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</si>
  <si>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</si>
  <si>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</si>
  <si>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</si>
  <si>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</si>
  <si>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</si>
  <si>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</si>
  <si>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</si>
  <si>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</si>
  <si>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</si>
  <si>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</si>
  <si>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</si>
  <si>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</si>
  <si>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</si>
  <si>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</si>
  <si>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</si>
  <si>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</si>
  <si>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</si>
  <si>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</si>
  <si>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</si>
  <si>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</si>
  <si>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</si>
  <si>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</si>
  <si>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</si>
  <si>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</si>
  <si>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</si>
  <si>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</si>
  <si>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</si>
  <si>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</si>
  <si>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</si>
  <si>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</si>
  <si>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</si>
  <si>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</si>
  <si>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</si>
  <si>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</si>
  <si>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</si>
  <si>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</si>
  <si>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</si>
  <si>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</si>
  <si>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</si>
  <si>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</si>
  <si>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</si>
  <si>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</si>
  <si>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</si>
  <si>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</si>
  <si>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</si>
  <si>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</si>
  <si>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</si>
  <si>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</si>
  <si>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</si>
  <si>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</si>
  <si>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</si>
  <si>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</si>
  <si>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</si>
  <si>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</si>
  <si>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</si>
  <si>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</si>
  <si>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</si>
  <si>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</si>
  <si>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</si>
  <si>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</si>
  <si>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</si>
  <si>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</si>
  <si>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</si>
  <si>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</si>
  <si>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</si>
  <si>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</si>
  <si>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</si>
  <si>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</si>
  <si>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</si>
  <si>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</si>
  <si>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</si>
  <si>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</si>
  <si>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</si>
  <si>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</si>
  <si>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</si>
  <si>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</si>
  <si>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</si>
  <si>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</si>
  <si>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</si>
  <si>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</si>
  <si>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</si>
  <si>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</si>
  <si>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</si>
  <si>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</si>
  <si>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</si>
  <si>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</si>
  <si>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</si>
  <si>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</si>
  <si>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</si>
  <si>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</si>
  <si>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</si>
  <si>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</si>
  <si>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</si>
  <si>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</si>
  <si>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</si>
  <si>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</si>
  <si>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</si>
  <si>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</si>
  <si>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</si>
  <si>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</si>
  <si>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</si>
  <si>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</si>
  <si>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</si>
  <si>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</si>
  <si>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</si>
  <si>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</si>
  <si>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</si>
  <si>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</si>
  <si>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</si>
  <si>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</si>
  <si>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</si>
  <si>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</si>
  <si>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</si>
  <si>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</si>
  <si>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</si>
  <si>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</si>
  <si>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</si>
  <si>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</si>
  <si>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</si>
  <si>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</si>
  <si>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</si>
  <si>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</si>
  <si>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</si>
  <si>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</si>
  <si>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</si>
  <si>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</si>
  <si>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</si>
  <si>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</si>
  <si>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</si>
  <si>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</si>
  <si>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</si>
  <si>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</si>
  <si>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</si>
  <si>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</si>
  <si>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</si>
  <si>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</si>
  <si>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</si>
  <si>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</si>
  <si>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</si>
  <si>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</si>
  <si>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</si>
  <si>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</si>
  <si>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</si>
  <si>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</si>
  <si>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</si>
  <si>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</si>
  <si>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</si>
  <si>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</si>
  <si>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</si>
  <si>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</si>
  <si>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</si>
  <si>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</si>
  <si>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</si>
  <si>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</si>
  <si>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</si>
  <si>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</si>
  <si>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</si>
  <si>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</si>
  <si>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</si>
  <si>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</si>
  <si>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</si>
  <si>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</si>
  <si>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</si>
  <si>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</si>
  <si>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</si>
  <si>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</si>
  <si>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</si>
  <si>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</si>
  <si>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</si>
  <si>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</si>
  <si>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</si>
  <si>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</si>
  <si>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</si>
  <si>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</si>
  <si>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</si>
  <si>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</si>
  <si>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</si>
  <si>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</si>
  <si>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</si>
  <si>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</si>
  <si>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</si>
  <si>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</si>
  <si>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</si>
  <si>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</si>
  <si>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</si>
  <si>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</si>
  <si>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</si>
  <si>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</si>
  <si>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</si>
  <si>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</si>
  <si>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</si>
  <si>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</si>
  <si>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</si>
  <si>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</si>
  <si>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</si>
  <si>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</si>
  <si>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</si>
  <si>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</si>
  <si>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</si>
  <si>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</si>
  <si>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</si>
  <si>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</si>
  <si>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</si>
  <si>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</si>
  <si>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</si>
  <si>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</si>
  <si>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</si>
  <si>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</si>
  <si>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</si>
  <si>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</si>
  <si>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</si>
  <si>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</si>
  <si>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</si>
  <si>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</si>
  <si>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</si>
  <si>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</si>
  <si>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</si>
  <si>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</si>
  <si>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</si>
  <si>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</si>
  <si>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</si>
  <si>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</si>
  <si>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</si>
  <si>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</si>
  <si>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</si>
  <si>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</si>
  <si>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</si>
  <si>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</si>
  <si>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</si>
  <si>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</si>
  <si>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</si>
  <si>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</si>
  <si>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</si>
  <si>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</si>
  <si>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</si>
  <si>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</si>
  <si>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</si>
  <si>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</si>
  <si>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</si>
  <si>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</si>
  <si>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</si>
  <si>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</si>
  <si>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</si>
  <si>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</si>
  <si>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</si>
  <si>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</si>
  <si>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</si>
  <si>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</si>
  <si>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</si>
  <si>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</si>
  <si>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</si>
  <si>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</si>
  <si>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</si>
  <si>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</si>
  <si>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</si>
  <si>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</si>
  <si>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</si>
  <si>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</si>
  <si>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</si>
  <si>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</si>
  <si>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</si>
  <si>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</si>
  <si>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</si>
  <si>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</si>
  <si>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</si>
  <si>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</si>
  <si>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</si>
  <si>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</si>
  <si>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</si>
  <si>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</si>
  <si>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</si>
  <si>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</si>
  <si>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</si>
  <si>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</si>
  <si>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</si>
  <si>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</si>
  <si>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</si>
  <si>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</si>
  <si>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</si>
  <si>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</si>
  <si>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</si>
  <si>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</si>
  <si>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</si>
  <si>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</si>
  <si>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</si>
  <si>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</si>
  <si>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</si>
  <si>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</si>
  <si>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</si>
  <si>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</si>
  <si>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</si>
  <si>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</si>
  <si>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</si>
  <si>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</si>
  <si>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</si>
  <si>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</si>
  <si>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</si>
  <si>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</si>
  <si>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</si>
  <si>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</si>
  <si>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</si>
  <si>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</si>
  <si>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</si>
  <si>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</si>
  <si>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</si>
  <si>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</si>
  <si>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</si>
  <si>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</si>
  <si>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</si>
  <si>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</si>
  <si>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</si>
  <si>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</si>
  <si>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</si>
  <si>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</si>
  <si>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</si>
  <si>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</si>
  <si>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</si>
  <si>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</si>
  <si>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</si>
  <si>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</si>
  <si>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</si>
  <si>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</si>
  <si>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</si>
  <si>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</si>
  <si>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</si>
  <si>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</si>
  <si>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</si>
  <si>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</si>
  <si>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</si>
  <si>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</si>
  <si>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</si>
  <si>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</si>
  <si>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</si>
  <si>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</si>
  <si>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</si>
  <si>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</si>
  <si>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</si>
  <si>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</si>
  <si>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</si>
  <si>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</si>
  <si>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</si>
  <si>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</si>
  <si>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</si>
  <si>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</si>
  <si>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</si>
  <si>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</si>
  <si>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</si>
  <si>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</si>
  <si>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</si>
  <si>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</si>
  <si>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</si>
  <si>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</si>
  <si>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</si>
  <si>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</si>
  <si>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</si>
  <si>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</si>
  <si>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</si>
  <si>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</si>
  <si>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</si>
  <si>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</si>
  <si>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</si>
  <si>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</si>
  <si>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</si>
  <si>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</si>
  <si>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</si>
  <si>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</si>
  <si>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</si>
  <si>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</si>
  <si>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</si>
  <si>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</si>
  <si>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</si>
  <si>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</si>
  <si>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</si>
  <si>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</si>
  <si>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</si>
  <si>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</si>
  <si>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</si>
  <si>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</si>
  <si>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</si>
  <si>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</si>
  <si>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</si>
  <si>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</si>
  <si>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</si>
  <si>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</si>
  <si>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</si>
  <si>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</si>
  <si>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</si>
  <si>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</si>
  <si>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</si>
  <si>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</si>
  <si>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</si>
  <si>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</si>
  <si>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</si>
  <si>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</si>
  <si>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</si>
  <si>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</si>
  <si>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</si>
  <si>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</si>
  <si>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</si>
  <si>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</si>
  <si>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</si>
  <si>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</si>
  <si>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</si>
  <si>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</si>
  <si>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</si>
  <si>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</si>
  <si>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</si>
  <si>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</si>
  <si>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</si>
  <si>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</si>
  <si>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</si>
  <si>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</si>
  <si>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</si>
  <si>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</si>
  <si>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</si>
  <si>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</si>
  <si>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</si>
  <si>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</si>
  <si>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</si>
  <si>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</si>
  <si>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</si>
  <si>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</si>
  <si>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</si>
  <si>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</si>
  <si>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</si>
  <si>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</si>
  <si>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</si>
  <si>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</si>
  <si>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</si>
  <si>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</si>
  <si>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</si>
  <si>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</si>
  <si>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</si>
  <si>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</si>
  <si>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</si>
  <si>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</si>
  <si>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</si>
  <si>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</si>
  <si>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</si>
  <si>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</si>
  <si>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</si>
  <si>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</si>
  <si>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</si>
  <si>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</si>
  <si>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</si>
  <si>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</si>
  <si>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</si>
  <si>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</si>
  <si>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</si>
  <si>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</si>
  <si>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</si>
  <si>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</si>
  <si>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</si>
  <si>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</si>
  <si>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</si>
  <si>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</si>
  <si>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</si>
  <si>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</si>
  <si>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</si>
  <si>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</si>
  <si>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</si>
  <si>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</si>
  <si>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</si>
  <si>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</si>
  <si>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</si>
  <si>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</si>
  <si>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</si>
  <si>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</si>
  <si>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</si>
  <si>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</si>
  <si>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</si>
  <si>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</si>
  <si>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</si>
  <si>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</si>
  <si>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</si>
  <si>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</si>
  <si>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</si>
  <si>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</si>
  <si>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</si>
  <si>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</si>
  <si>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</si>
  <si>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</si>
  <si>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</si>
  <si>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</si>
  <si>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</si>
  <si>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</si>
  <si>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</si>
  <si>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</si>
  <si>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</si>
  <si>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</si>
  <si>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</si>
  <si>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</si>
  <si>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</si>
  <si>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</si>
  <si>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</si>
  <si>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</si>
  <si>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</si>
  <si>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</si>
  <si>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</si>
  <si>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</si>
  <si>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</si>
  <si>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</si>
  <si>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</si>
  <si>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</si>
  <si>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</si>
  <si>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</si>
  <si>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</si>
  <si>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</si>
  <si>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</si>
  <si>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</si>
  <si>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</si>
  <si>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</si>
  <si>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</si>
  <si>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</si>
  <si>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</si>
  <si>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</si>
  <si>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</si>
  <si>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</si>
  <si>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</si>
  <si>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</si>
  <si>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</si>
  <si>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</si>
  <si>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</si>
  <si>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</si>
  <si>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</si>
  <si>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</si>
  <si>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</si>
  <si>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</si>
  <si>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</si>
  <si>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</si>
  <si>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</si>
  <si>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</si>
  <si>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</si>
  <si>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</si>
  <si>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</si>
  <si>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</si>
  <si>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</si>
  <si>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</si>
  <si>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</si>
  <si>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</si>
  <si>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</si>
  <si>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</si>
  <si>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</si>
  <si>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</si>
  <si>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</si>
  <si>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</si>
  <si>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</si>
  <si>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</si>
  <si>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</si>
  <si>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</si>
  <si>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</si>
  <si>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</si>
  <si>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</si>
  <si>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</si>
  <si>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</si>
  <si>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</si>
  <si>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</si>
  <si>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</si>
  <si>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</si>
  <si>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</si>
  <si>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</si>
  <si>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</si>
  <si>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</si>
  <si>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</si>
  <si>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</si>
  <si>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</si>
  <si>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</si>
  <si>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</si>
  <si>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</si>
  <si>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</si>
  <si>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</si>
  <si>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</si>
  <si>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</si>
  <si>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</si>
  <si>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</si>
  <si>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</si>
  <si>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</si>
  <si>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</si>
  <si>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</si>
  <si>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</si>
  <si>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</si>
  <si>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</si>
  <si>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</si>
  <si>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</si>
  <si>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</si>
  <si>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</si>
  <si>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</si>
  <si>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</si>
  <si>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</si>
  <si>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</si>
  <si>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</si>
  <si>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</si>
  <si>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</si>
  <si>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</si>
  <si>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</si>
  <si>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</si>
  <si>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</si>
  <si>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</si>
  <si>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</si>
  <si>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</si>
  <si>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</si>
  <si>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</si>
  <si>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</si>
  <si>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</si>
  <si>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</si>
  <si>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</si>
  <si>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</si>
  <si>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</si>
  <si>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</si>
  <si>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</si>
  <si>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</si>
  <si>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</si>
  <si>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</si>
  <si>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</si>
  <si>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</si>
  <si>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</si>
  <si>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</si>
  <si>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</si>
  <si>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</si>
  <si>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</si>
  <si>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</si>
  <si>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</si>
  <si>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</si>
  <si>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</si>
  <si>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</si>
  <si>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</si>
  <si>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</si>
  <si>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</si>
  <si>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</si>
  <si>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</si>
  <si>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</si>
  <si>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</si>
  <si>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</si>
  <si>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</si>
  <si>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</si>
  <si>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</si>
  <si>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</si>
  <si>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</si>
  <si>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</si>
  <si>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</si>
  <si>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</si>
  <si>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</si>
  <si>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</si>
  <si>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</si>
  <si>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</si>
  <si>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</si>
  <si>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</si>
  <si>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</si>
  <si>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</si>
  <si>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</si>
  <si>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</si>
  <si>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</si>
  <si>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</si>
  <si>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</si>
  <si>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</si>
  <si>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</si>
  <si>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</si>
  <si>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</si>
  <si>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</si>
  <si>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</si>
  <si>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</si>
  <si>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</si>
  <si>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</si>
  <si>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</si>
  <si>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</si>
  <si>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</si>
  <si>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</si>
  <si>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</si>
  <si>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</si>
  <si>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</si>
  <si>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</si>
  <si>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</si>
  <si>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</si>
  <si>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</si>
  <si>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</si>
  <si>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</si>
  <si>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</si>
  <si>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</si>
  <si>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</si>
  <si>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</si>
  <si>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</si>
  <si>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</si>
  <si>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</si>
  <si>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</si>
  <si>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</si>
  <si>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</si>
  <si>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</si>
  <si>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</si>
  <si>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</si>
  <si>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</si>
  <si>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</si>
  <si>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</si>
  <si>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</si>
  <si>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</si>
  <si>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</si>
  <si>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</si>
  <si>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</si>
  <si>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</si>
  <si>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</si>
  <si>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</si>
  <si>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</si>
  <si>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</si>
  <si>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</si>
  <si>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</si>
  <si>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</si>
  <si>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</si>
  <si>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</si>
  <si>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</si>
  <si>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</si>
  <si>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</si>
  <si>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</si>
  <si>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</si>
  <si>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</si>
  <si>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</si>
  <si>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</si>
  <si>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</si>
  <si>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</si>
  <si>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</si>
  <si>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</si>
  <si>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</si>
  <si>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</si>
  <si>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</si>
  <si>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</si>
  <si>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</si>
  <si>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</si>
  <si>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</si>
  <si>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</si>
  <si>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</si>
  <si>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</si>
  <si>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</si>
  <si>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</si>
  <si>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</si>
  <si>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</si>
  <si>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</si>
  <si>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</si>
  <si>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</si>
  <si>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</si>
  <si>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</si>
  <si>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</si>
  <si>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</si>
  <si>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</si>
  <si>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</si>
  <si>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</si>
  <si>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</si>
  <si>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</si>
  <si>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</si>
  <si>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</si>
  <si>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</si>
  <si>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</si>
  <si>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</si>
  <si>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</si>
  <si>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</si>
  <si>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</si>
  <si>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</si>
  <si>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</si>
  <si>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</si>
  <si>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</si>
  <si>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</si>
  <si>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</si>
  <si>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</si>
  <si>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</si>
  <si>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</si>
  <si>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</si>
  <si>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</si>
  <si>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</si>
  <si>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</si>
  <si>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</si>
  <si>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</si>
  <si>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</si>
  <si>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</si>
  <si>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</si>
  <si>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</si>
  <si>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</si>
  <si>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</si>
  <si>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</si>
  <si>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</si>
  <si>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</si>
  <si>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</si>
  <si>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</si>
  <si>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</si>
  <si>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</si>
  <si>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</si>
  <si>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</si>
  <si>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</si>
  <si>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</si>
  <si>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</si>
  <si>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</si>
  <si>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</si>
  <si>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</si>
  <si>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</si>
  <si>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</si>
  <si>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</si>
  <si>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</si>
  <si>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</si>
  <si>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</si>
  <si>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</si>
  <si>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</si>
  <si>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</si>
  <si>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</si>
  <si>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</si>
  <si>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</si>
  <si>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</si>
  <si>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</si>
  <si>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</si>
  <si>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</si>
  <si>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</si>
  <si>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</si>
  <si>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</si>
  <si>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</si>
  <si>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</si>
  <si>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</si>
  <si>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</si>
  <si>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</si>
  <si>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</si>
  <si>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</si>
  <si>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</si>
  <si>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</si>
  <si>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</si>
  <si>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</si>
  <si>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</si>
  <si>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</si>
  <si>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</si>
  <si>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</si>
  <si>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</si>
  <si>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</si>
  <si>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</si>
  <si>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</si>
  <si>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</si>
  <si>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</si>
  <si>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</si>
  <si>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</si>
  <si>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</si>
  <si>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</si>
  <si>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</si>
  <si>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</si>
  <si>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</si>
  <si>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</si>
  <si>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</si>
  <si>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</si>
  <si>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</si>
  <si>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</si>
  <si>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</si>
  <si>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</si>
  <si>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</si>
  <si>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</si>
  <si>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</si>
  <si>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</si>
  <si>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</si>
  <si>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</si>
  <si>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</si>
  <si>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</si>
  <si>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</si>
  <si>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</si>
  <si>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</si>
  <si>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</si>
  <si>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</si>
  <si>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</si>
  <si>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</si>
  <si>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</si>
  <si>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</si>
  <si>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</si>
  <si>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</si>
  <si>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</si>
  <si>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</si>
  <si>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</si>
  <si>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</si>
  <si>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</si>
  <si>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</si>
  <si>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</si>
  <si>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</si>
  <si>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</si>
  <si>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</si>
  <si>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</si>
  <si>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</si>
  <si>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</si>
  <si>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</si>
  <si>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</si>
  <si>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</si>
  <si>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</si>
  <si>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</si>
  <si>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</si>
  <si>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</si>
  <si>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</si>
  <si>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</si>
  <si>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</si>
  <si>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</si>
  <si>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</si>
  <si>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</si>
  <si>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</si>
  <si>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</si>
  <si>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</si>
  <si>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</si>
  <si>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</si>
  <si>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</si>
  <si>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</si>
  <si>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</si>
  <si>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</si>
  <si>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</si>
  <si>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</si>
  <si>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</si>
  <si>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</si>
  <si>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</si>
  <si>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</si>
  <si>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</si>
  <si>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</si>
  <si>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</si>
  <si>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</si>
  <si>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</si>
  <si>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</si>
  <si>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</si>
  <si>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</si>
  <si>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</si>
  <si>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</si>
  <si>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</si>
  <si>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</si>
  <si>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</si>
  <si>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</si>
  <si>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</si>
  <si>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</si>
  <si>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</si>
  <si>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</si>
  <si>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</si>
  <si>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</si>
  <si>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</si>
  <si>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</si>
  <si>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</si>
  <si>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</si>
  <si>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</si>
  <si>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</si>
  <si>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</si>
  <si>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</si>
  <si>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</si>
  <si>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</si>
  <si>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</si>
  <si>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</si>
  <si>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</si>
  <si>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</si>
  <si>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</si>
  <si>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</si>
  <si>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</si>
  <si>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</si>
  <si>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</si>
  <si>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</si>
  <si>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</si>
  <si>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</si>
  <si>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</si>
  <si>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</si>
  <si>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</si>
  <si>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</si>
  <si>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</si>
  <si>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</si>
  <si>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</si>
  <si>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</si>
  <si>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</si>
  <si>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</si>
  <si>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</si>
  <si>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</si>
  <si>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</si>
  <si>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</si>
  <si>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</si>
  <si>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</si>
  <si>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</si>
  <si>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</si>
  <si>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</si>
  <si>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</si>
  <si>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</si>
  <si>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</si>
  <si>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</si>
  <si>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</si>
  <si>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</si>
  <si>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</si>
  <si>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</si>
  <si>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</si>
  <si>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</si>
  <si>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</si>
  <si>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</si>
  <si>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</si>
  <si>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</si>
  <si>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</si>
  <si>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</si>
  <si>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</si>
  <si>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</si>
  <si>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</si>
  <si>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</si>
  <si>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</si>
  <si>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</si>
  <si>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</si>
  <si>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</si>
  <si>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</si>
  <si>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</si>
  <si>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</si>
  <si>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</si>
  <si>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</si>
  <si>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</si>
  <si>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</si>
  <si>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</si>
  <si>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</si>
  <si>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</si>
  <si>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</si>
  <si>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</si>
  <si>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</si>
  <si>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</si>
  <si>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</si>
  <si>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</si>
  <si>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</si>
  <si>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</si>
  <si>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</si>
  <si>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</si>
  <si>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</si>
  <si>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</si>
  <si>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</si>
  <si>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</si>
  <si>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</si>
  <si>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</si>
  <si>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</si>
  <si>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</si>
  <si>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</si>
  <si>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</si>
  <si>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</si>
  <si>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</si>
  <si>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</si>
  <si>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</si>
  <si>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</si>
  <si>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</si>
  <si>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</si>
  <si>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</si>
  <si>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</si>
  <si>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</si>
  <si>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</si>
  <si>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</si>
  <si>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</si>
  <si>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</si>
  <si>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</si>
  <si>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</si>
  <si>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</si>
  <si>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</si>
  <si>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</si>
  <si>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</si>
  <si>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</si>
  <si>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</si>
  <si>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</si>
  <si>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</si>
  <si>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</si>
  <si>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</si>
  <si>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</si>
  <si>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</si>
  <si>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</si>
  <si>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</si>
  <si>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</si>
  <si>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</si>
  <si>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</si>
  <si>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</si>
  <si>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</si>
  <si>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</si>
  <si>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</si>
  <si>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</si>
  <si>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</si>
  <si>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</si>
  <si>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</si>
  <si>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</si>
  <si>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</si>
  <si>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</si>
  <si>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</si>
  <si>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</si>
  <si>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</si>
  <si>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</si>
  <si>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</si>
  <si>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</si>
  <si>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</si>
  <si>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</si>
  <si>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</si>
  <si>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</si>
  <si>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</si>
  <si>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</si>
  <si>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</si>
  <si>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</si>
  <si>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</si>
  <si>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</si>
  <si>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</si>
  <si>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</si>
  <si>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</si>
  <si>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</si>
  <si>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</si>
  <si>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</si>
  <si>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</si>
  <si>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</si>
  <si>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</si>
  <si>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</si>
  <si>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</si>
  <si>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</si>
  <si>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</si>
  <si>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</si>
  <si>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</si>
  <si>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</si>
  <si>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</si>
  <si>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</si>
  <si>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</si>
  <si>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</si>
  <si>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</si>
  <si>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</si>
  <si>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</si>
  <si>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</si>
  <si>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</si>
  <si>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</si>
  <si>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</si>
  <si>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</si>
  <si>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</si>
  <si>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</si>
  <si>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</si>
  <si>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</si>
  <si>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</si>
  <si>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</si>
  <si>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</si>
  <si>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</si>
  <si>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</si>
  <si>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</si>
  <si>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</si>
  <si>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</si>
  <si>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</si>
  <si>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</si>
  <si>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</si>
  <si>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</si>
  <si>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</si>
  <si>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</si>
  <si>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</si>
  <si>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</si>
  <si>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</si>
  <si>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</si>
  <si>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</si>
  <si>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</si>
  <si>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</si>
  <si>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</si>
  <si>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</si>
  <si>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</si>
  <si>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</si>
  <si>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</si>
  <si>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</si>
  <si>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</si>
  <si>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</si>
  <si>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</si>
  <si>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</si>
  <si>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</si>
  <si>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</si>
  <si>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</si>
  <si>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</si>
  <si>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</si>
  <si>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</si>
  <si>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</si>
  <si>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</si>
  <si>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</si>
  <si>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</si>
  <si>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</si>
  <si>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</si>
  <si>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</si>
  <si>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</si>
  <si>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</si>
  <si>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</si>
  <si>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</si>
  <si>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</si>
  <si>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</si>
  <si>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</si>
  <si>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</si>
  <si>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</si>
  <si>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</si>
  <si>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</si>
  <si>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</si>
  <si>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</si>
  <si>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</si>
  <si>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</si>
  <si>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</si>
  <si>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</si>
  <si>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</si>
  <si>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</si>
  <si>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</si>
  <si>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</si>
  <si>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</si>
  <si>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</si>
  <si>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</si>
  <si>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</si>
  <si>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</si>
  <si>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</si>
  <si>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</si>
  <si>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</si>
  <si>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</si>
  <si>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</si>
  <si>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</si>
  <si>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</si>
  <si>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</si>
  <si>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</si>
  <si>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</si>
  <si>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</si>
  <si>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</si>
  <si>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</si>
  <si>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</si>
  <si>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</si>
  <si>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</si>
  <si>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</si>
  <si>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</si>
  <si>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</si>
  <si>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</si>
  <si>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</si>
  <si>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</si>
  <si>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</si>
  <si>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</si>
  <si>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</si>
  <si>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</si>
  <si>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</si>
  <si>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</si>
  <si>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</si>
  <si>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</si>
  <si>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</si>
  <si>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</si>
  <si>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</si>
  <si>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</si>
  <si>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</si>
  <si>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</si>
  <si>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</si>
  <si>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</si>
  <si>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</si>
  <si>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</si>
  <si>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</si>
  <si>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</si>
  <si>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</si>
  <si>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</si>
  <si>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</si>
  <si>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</si>
  <si>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</si>
  <si>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</si>
  <si>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</si>
  <si>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</si>
  <si>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</si>
  <si>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</si>
  <si>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</si>
  <si>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</si>
  <si>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</si>
  <si>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</si>
  <si>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</si>
  <si>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</si>
  <si>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</si>
  <si>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</si>
  <si>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</si>
  <si>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</si>
  <si>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</si>
  <si>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</si>
  <si>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</si>
  <si>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</si>
  <si>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</si>
  <si>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</si>
  <si>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</si>
  <si>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</si>
  <si>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</si>
  <si>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</si>
  <si>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</si>
  <si>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</si>
  <si>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</si>
  <si>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</si>
  <si>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</si>
  <si>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</si>
  <si>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</si>
  <si>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</si>
  <si>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</si>
  <si>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</si>
  <si>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</si>
  <si>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</si>
  <si>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</si>
  <si>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</si>
  <si>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</si>
  <si>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</si>
  <si>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</si>
  <si>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</si>
  <si>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</si>
  <si>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</si>
  <si>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</si>
  <si>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</si>
  <si>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</si>
  <si>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</si>
  <si>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</si>
  <si>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</si>
  <si>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</si>
  <si>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</si>
  <si>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</si>
  <si>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</si>
  <si>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</si>
  <si>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</si>
  <si>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</si>
  <si>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</si>
  <si>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</si>
  <si>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</si>
  <si>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</si>
  <si>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</si>
  <si>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</si>
  <si>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</si>
  <si>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</si>
  <si>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</si>
  <si>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</si>
  <si>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</si>
  <si>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</si>
  <si>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</si>
  <si>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</si>
  <si>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</si>
  <si>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</si>
  <si>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</si>
  <si>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</si>
  <si>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</si>
  <si>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</si>
  <si>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</si>
  <si>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</si>
  <si>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</si>
  <si>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</si>
  <si>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</si>
  <si>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</si>
  <si>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</si>
  <si>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</si>
  <si>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</si>
  <si>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</si>
  <si>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</si>
  <si>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</si>
  <si>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</si>
  <si>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</si>
  <si>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</si>
  <si>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</si>
  <si>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</si>
  <si>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</si>
  <si>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</si>
  <si>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</si>
  <si>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</si>
  <si>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</si>
  <si>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</si>
  <si>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</si>
  <si>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</si>
  <si>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</si>
  <si>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</si>
  <si>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</si>
  <si>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</si>
  <si>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</si>
  <si>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</si>
  <si>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</si>
  <si>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</si>
  <si>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</si>
  <si>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</si>
  <si>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</si>
  <si>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</si>
  <si>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</si>
  <si>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</si>
  <si>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</si>
  <si>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</si>
  <si>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</si>
  <si>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</si>
  <si>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</si>
  <si>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</si>
  <si>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</si>
  <si>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</si>
  <si>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</si>
  <si>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</si>
  <si>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</si>
  <si>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</si>
  <si>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</si>
  <si>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</si>
  <si>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</si>
  <si>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</si>
  <si>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</si>
  <si>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</si>
  <si>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</si>
  <si>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</si>
  <si>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</si>
  <si>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</si>
  <si>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</si>
  <si>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</si>
  <si>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</si>
  <si>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</si>
  <si>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</si>
  <si>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</si>
  <si>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</si>
  <si>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</si>
  <si>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</si>
  <si>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</si>
  <si>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</si>
  <si>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</si>
  <si>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</si>
  <si>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</si>
  <si>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</si>
  <si>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</si>
  <si>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</si>
  <si>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</si>
  <si>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</si>
  <si>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</si>
  <si>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</si>
  <si>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</si>
  <si>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</si>
  <si>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</si>
  <si>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</si>
  <si>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</si>
  <si>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</si>
  <si>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</si>
  <si>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</si>
  <si>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</si>
  <si>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</si>
  <si>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</si>
  <si>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</si>
  <si>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</si>
  <si>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</si>
  <si>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</si>
  <si>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</si>
  <si>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</si>
  <si>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</si>
  <si>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</si>
  <si>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</si>
  <si>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</si>
  <si>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</si>
  <si>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</si>
  <si>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</si>
  <si>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</si>
  <si>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</si>
  <si>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</si>
  <si>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</si>
  <si>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</si>
  <si>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</si>
  <si>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</si>
  <si>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</si>
  <si>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</si>
  <si>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</si>
  <si>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</si>
  <si>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</si>
  <si>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</si>
  <si>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</si>
  <si>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</si>
  <si>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</si>
  <si>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</si>
  <si>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</si>
  <si>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</si>
  <si>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</si>
  <si>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</si>
  <si>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</si>
  <si>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</si>
  <si>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</si>
  <si>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</si>
  <si>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</si>
  <si>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</si>
  <si>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</si>
  <si>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</si>
  <si>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</si>
  <si>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</si>
  <si>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</si>
  <si>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</si>
  <si>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</si>
  <si>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</si>
  <si>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</si>
  <si>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</si>
  <si>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</si>
  <si>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</si>
  <si>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</si>
  <si>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</si>
  <si>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</si>
  <si>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</si>
  <si>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</si>
  <si>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</si>
  <si>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</si>
  <si>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</si>
  <si>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</si>
  <si>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</si>
  <si>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</si>
  <si>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</si>
  <si>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</si>
  <si>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</si>
  <si>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</si>
  <si>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</si>
  <si>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</si>
  <si>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</si>
  <si>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</si>
  <si>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</si>
  <si>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</si>
  <si>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</si>
  <si>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</si>
  <si>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</si>
  <si>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</si>
  <si>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</si>
  <si>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</si>
  <si>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</si>
  <si>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</si>
  <si>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</si>
  <si>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</si>
  <si>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</si>
  <si>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</si>
  <si>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</si>
  <si>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</si>
  <si>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</si>
  <si>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</si>
  <si>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</si>
  <si>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</si>
  <si>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</si>
  <si>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</si>
  <si>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</si>
  <si>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</si>
  <si>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</si>
  <si>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</si>
  <si>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</si>
  <si>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</si>
  <si>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</si>
  <si>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</si>
  <si>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</si>
  <si>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</si>
  <si>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</si>
  <si>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</si>
  <si>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</si>
  <si>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</si>
  <si>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</si>
  <si>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</si>
  <si>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</si>
  <si>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</si>
  <si>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</si>
  <si>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</si>
  <si>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</si>
  <si>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</si>
  <si>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</si>
  <si>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</si>
  <si>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</si>
  <si>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</si>
  <si>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</si>
  <si>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</si>
  <si>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</si>
  <si>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</si>
  <si>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</si>
  <si>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</si>
  <si>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</si>
  <si>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</si>
  <si>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</si>
  <si>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</si>
  <si>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</si>
  <si>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</si>
  <si>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</si>
  <si>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</si>
  <si>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</si>
  <si>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</si>
  <si>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</si>
  <si>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</si>
  <si>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</si>
  <si>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</si>
  <si>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</si>
  <si>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</si>
  <si>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</si>
  <si>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</si>
  <si>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</si>
  <si>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</si>
  <si>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</si>
  <si>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</si>
  <si>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</si>
  <si>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</si>
  <si>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</si>
  <si>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</si>
  <si>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</si>
  <si>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</si>
  <si>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</si>
  <si>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</si>
  <si>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</si>
  <si>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</si>
  <si>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</si>
  <si>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</si>
  <si>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</si>
  <si>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</si>
  <si>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</si>
  <si>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</si>
  <si>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</si>
  <si>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</si>
  <si>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</si>
  <si>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</si>
  <si>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</si>
  <si>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</si>
  <si>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</si>
  <si>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</si>
  <si>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</si>
  <si>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</si>
  <si>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</si>
  <si>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</si>
  <si>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</si>
  <si>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</si>
  <si>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</si>
  <si>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</si>
  <si>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</si>
  <si>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</si>
  <si>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</si>
  <si>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</si>
  <si>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</si>
  <si>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</si>
  <si>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</si>
  <si>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</si>
  <si>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</si>
  <si>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</si>
  <si>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</si>
  <si>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</si>
  <si>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</si>
  <si>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</si>
  <si>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</si>
  <si>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</si>
  <si>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</si>
  <si>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</si>
  <si>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</si>
  <si>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</si>
  <si>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</si>
  <si>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</si>
  <si>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</si>
  <si>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</si>
  <si>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</si>
  <si>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</si>
  <si>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</si>
  <si>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</si>
  <si>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</si>
  <si>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</si>
  <si>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</si>
  <si>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</si>
  <si>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</si>
  <si>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</si>
  <si>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</si>
  <si>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</si>
  <si>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</si>
  <si>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</si>
  <si>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</si>
  <si>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</si>
  <si>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</si>
  <si>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</si>
  <si>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</si>
  <si>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</si>
  <si>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</si>
  <si>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</si>
  <si>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</si>
  <si>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</si>
  <si>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</si>
  <si>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</si>
  <si>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</si>
  <si>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</si>
  <si>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</si>
  <si>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</si>
  <si>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</si>
  <si>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</si>
  <si>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</si>
  <si>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</si>
  <si>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</si>
  <si>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</si>
  <si>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</si>
  <si>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</si>
  <si>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</si>
  <si>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</si>
  <si>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</si>
  <si>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</si>
  <si>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</si>
  <si>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</si>
  <si>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</si>
  <si>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</si>
  <si>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</si>
  <si>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</si>
  <si>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</si>
  <si>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</si>
  <si>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</si>
  <si>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</si>
  <si>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</si>
  <si>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</si>
  <si>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</si>
  <si>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</si>
  <si>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</si>
  <si>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</si>
  <si>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</si>
  <si>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</si>
  <si>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</si>
  <si>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</si>
  <si>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</si>
  <si>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</si>
  <si>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</si>
  <si>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</si>
  <si>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</si>
  <si>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</si>
  <si>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</si>
  <si>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</si>
  <si>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</si>
  <si>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</si>
  <si>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</si>
  <si>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</si>
  <si>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</si>
  <si>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</si>
  <si>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</si>
  <si>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</si>
  <si>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</si>
  <si>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</si>
  <si>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</si>
  <si>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</si>
  <si>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</si>
  <si>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</si>
  <si>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</si>
  <si>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</si>
  <si>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</si>
  <si>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</si>
  <si>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</si>
  <si>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</si>
  <si>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</si>
  <si>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</si>
  <si>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</si>
  <si>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</si>
  <si>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</si>
  <si>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</si>
  <si>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</si>
  <si>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</si>
  <si>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</si>
  <si>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</si>
  <si>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</si>
  <si>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</si>
  <si>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</si>
  <si>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</si>
  <si>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</si>
  <si>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</si>
  <si>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</si>
  <si>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</si>
  <si>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</si>
  <si>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</si>
  <si>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</si>
  <si>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</si>
  <si>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</si>
  <si>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</si>
  <si>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</si>
  <si>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</si>
  <si>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</si>
  <si>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</si>
  <si>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</si>
  <si>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</si>
  <si>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</si>
  <si>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</si>
  <si>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</si>
  <si>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</si>
  <si>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</si>
  <si>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</si>
  <si>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</si>
  <si>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</si>
  <si>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</si>
  <si>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</si>
  <si>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</si>
  <si>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</si>
  <si>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</si>
  <si>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</si>
  <si>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</si>
  <si>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</si>
  <si>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</si>
  <si>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</si>
  <si>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</si>
  <si>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</si>
  <si>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</si>
  <si>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</si>
  <si>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</si>
  <si>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</si>
  <si>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</si>
  <si>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</si>
  <si>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</si>
  <si>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</si>
  <si>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</si>
  <si>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</si>
  <si>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</si>
  <si>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</si>
  <si>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</si>
  <si>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</si>
  <si>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</si>
  <si>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</si>
  <si>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</si>
  <si>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</si>
  <si>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</si>
  <si>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</si>
  <si>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</si>
  <si>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</si>
  <si>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</si>
  <si>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</si>
  <si>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</si>
  <si>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</si>
  <si>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</si>
  <si>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</si>
  <si>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</si>
  <si>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</si>
  <si>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</si>
  <si>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</si>
  <si>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</si>
  <si>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</si>
  <si>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</si>
  <si>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</si>
  <si>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</si>
  <si>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</si>
  <si>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</si>
  <si>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</si>
  <si>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</si>
  <si>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</si>
  <si>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</si>
  <si>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</si>
  <si>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</si>
  <si>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</si>
  <si>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</si>
  <si>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</si>
  <si>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</si>
  <si>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</si>
  <si>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</si>
  <si>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</si>
  <si>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</si>
  <si>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</si>
  <si>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</si>
  <si>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</si>
  <si>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</si>
  <si>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</si>
  <si>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</si>
  <si>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</si>
  <si>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</si>
  <si>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</si>
  <si>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</si>
  <si>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</si>
  <si>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</si>
  <si>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</si>
  <si>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</si>
  <si>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</si>
  <si>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</si>
  <si>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</si>
  <si>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</si>
  <si>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</si>
  <si>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</si>
  <si>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</si>
  <si>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</si>
  <si>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</si>
  <si>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</si>
  <si>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</si>
  <si>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</si>
  <si>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</si>
  <si>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</si>
  <si>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</si>
  <si>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</si>
  <si>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</si>
  <si>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</si>
  <si>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</si>
  <si>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</si>
  <si>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</si>
  <si>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</si>
  <si>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</si>
  <si>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</si>
  <si>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</si>
  <si>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</si>
  <si>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</si>
  <si>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</si>
  <si>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</si>
  <si>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</si>
  <si>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</si>
  <si>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</si>
  <si>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</si>
  <si>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</si>
  <si>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</si>
  <si>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</si>
  <si>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</si>
  <si>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</si>
  <si>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</si>
  <si>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</si>
  <si>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</si>
  <si>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</si>
  <si>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</si>
  <si>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</si>
  <si>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</si>
  <si>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</si>
  <si>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</si>
  <si>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</si>
  <si>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</si>
  <si>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</si>
  <si>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</si>
  <si>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</si>
  <si>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</si>
  <si>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</si>
  <si>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</si>
  <si>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</si>
  <si>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</si>
  <si>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</si>
  <si>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</si>
  <si>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</si>
  <si>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</si>
  <si>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</si>
  <si>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</si>
  <si>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</si>
  <si>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</si>
  <si>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</si>
  <si>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</si>
  <si>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</si>
  <si>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</si>
  <si>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</si>
  <si>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</si>
  <si>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</si>
  <si>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</si>
  <si>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</si>
  <si>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</si>
  <si>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</si>
  <si>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</si>
  <si>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</si>
  <si>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</si>
  <si>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</si>
  <si>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</si>
  <si>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</si>
  <si>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</si>
  <si>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</si>
  <si>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</si>
  <si>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</si>
  <si>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</si>
  <si>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</si>
  <si>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</si>
  <si>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</si>
  <si>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</si>
  <si>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</si>
  <si>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</si>
  <si>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</si>
  <si>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</si>
  <si>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</si>
  <si>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</si>
  <si>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</si>
  <si>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</si>
  <si>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</si>
  <si>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</si>
  <si>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</si>
  <si>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</si>
  <si>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</si>
  <si>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</si>
  <si>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</si>
  <si>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</si>
  <si>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</si>
  <si>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</si>
  <si>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</si>
  <si>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</si>
  <si>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</si>
  <si>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</si>
  <si>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</si>
  <si>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</si>
  <si>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</si>
  <si>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</si>
  <si>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</si>
  <si>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</si>
  <si>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</si>
  <si>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</si>
  <si>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</si>
  <si>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</si>
  <si>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</si>
  <si>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</si>
  <si>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</si>
  <si>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</si>
  <si>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</si>
  <si>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</si>
  <si>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</si>
  <si>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</si>
  <si>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</si>
  <si>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</si>
  <si>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</si>
  <si>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</si>
  <si>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</si>
  <si>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</si>
  <si>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</si>
  <si>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</si>
  <si>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</si>
  <si>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</si>
  <si>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</si>
  <si>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</si>
  <si>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</si>
  <si>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</si>
  <si>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</si>
  <si>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</si>
  <si>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</si>
  <si>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</si>
  <si>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</si>
  <si>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</si>
  <si>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</si>
  <si>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</si>
  <si>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</si>
  <si>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</si>
  <si>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</si>
  <si>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</si>
  <si>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</si>
  <si>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</si>
  <si>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</si>
  <si>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</si>
  <si>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</si>
  <si>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</si>
  <si>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</si>
  <si>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</si>
  <si>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</si>
  <si>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</si>
  <si>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</si>
  <si>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</si>
  <si>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</si>
  <si>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</si>
  <si>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</si>
  <si>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</si>
  <si>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</si>
  <si>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</si>
  <si>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</si>
  <si>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</si>
  <si>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</si>
  <si>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</si>
  <si>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</si>
  <si>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</si>
  <si>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</si>
  <si>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</si>
  <si>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</si>
  <si>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</si>
  <si>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</si>
  <si>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</si>
  <si>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</si>
  <si>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</si>
  <si>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</si>
  <si>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</si>
  <si>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</si>
  <si>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</si>
  <si>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</si>
  <si>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</si>
  <si>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</si>
  <si>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</si>
  <si>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</si>
  <si>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</si>
  <si>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</si>
  <si>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</si>
  <si>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</si>
  <si>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</si>
  <si>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</si>
  <si>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</si>
  <si>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</si>
  <si>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</si>
  <si>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</si>
  <si>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</si>
  <si>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</si>
  <si>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</si>
  <si>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</si>
  <si>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</si>
  <si>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</si>
  <si>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</si>
  <si>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</si>
  <si>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</si>
  <si>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</si>
  <si>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</si>
  <si>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</si>
  <si>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</si>
  <si>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</si>
  <si>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</si>
  <si>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</si>
  <si>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</si>
  <si>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</si>
  <si>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</si>
  <si>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</si>
  <si>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</si>
  <si>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</si>
  <si>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</si>
  <si>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</si>
  <si>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</si>
  <si>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</si>
  <si>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</si>
  <si>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</si>
  <si>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</si>
  <si>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</si>
  <si>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</si>
  <si>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</si>
  <si>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</si>
  <si>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</si>
  <si>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</si>
  <si>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</si>
  <si>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</si>
  <si>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</si>
  <si>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</si>
  <si>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</si>
  <si>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</si>
  <si>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</si>
  <si>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</si>
  <si>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</si>
  <si>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</si>
  <si>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</si>
  <si>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</si>
  <si>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</si>
  <si>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</si>
  <si>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</si>
  <si>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</si>
  <si>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</si>
  <si>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</si>
  <si>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</si>
  <si>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</si>
  <si>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</si>
  <si>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</si>
  <si>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</si>
  <si>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</si>
  <si>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</si>
  <si>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</si>
  <si>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</si>
  <si>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</si>
  <si>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</si>
  <si>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</si>
  <si>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</si>
  <si>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</si>
  <si>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</si>
  <si>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</si>
  <si>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</si>
  <si>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</si>
  <si>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</si>
  <si>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</si>
  <si>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</si>
  <si>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</si>
  <si>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</si>
  <si>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</si>
  <si>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</si>
  <si>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</si>
  <si>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</si>
  <si>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</si>
  <si>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</si>
  <si>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</si>
  <si>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</si>
  <si>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</si>
  <si>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</si>
  <si>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</si>
  <si>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</si>
  <si>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</si>
  <si>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</si>
  <si>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</si>
  <si>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</si>
  <si>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</si>
  <si>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</si>
  <si>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</si>
  <si>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</si>
  <si>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</si>
  <si>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</si>
  <si>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</si>
  <si>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</si>
  <si>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</si>
  <si>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</si>
  <si>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</si>
  <si>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</si>
  <si>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</si>
  <si>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</si>
  <si>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</si>
  <si>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</si>
  <si>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</si>
  <si>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</si>
  <si>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</si>
  <si>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</si>
  <si>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</si>
  <si>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</si>
  <si>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</si>
  <si>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</si>
  <si>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</si>
  <si>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</si>
  <si>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</si>
  <si>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</si>
  <si>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</si>
  <si>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</si>
  <si>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</si>
  <si>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</si>
  <si>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</si>
  <si>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</si>
  <si>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</si>
  <si>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</si>
  <si>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</si>
  <si>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</si>
  <si>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</si>
  <si>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</si>
  <si>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</si>
  <si>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</si>
  <si>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</si>
  <si>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</si>
  <si>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</si>
  <si>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</si>
  <si>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</si>
  <si>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</si>
  <si>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</si>
  <si>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</si>
  <si>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</si>
  <si>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</si>
  <si>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</si>
  <si>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</si>
  <si>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</si>
  <si>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</si>
  <si>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</si>
  <si>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</si>
  <si>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</si>
  <si>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</si>
  <si>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</si>
  <si>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</si>
  <si>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</si>
  <si>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</si>
  <si>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</si>
  <si>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</si>
  <si>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</si>
  <si>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</si>
  <si>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</si>
  <si>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</si>
  <si>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</si>
  <si>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</si>
  <si>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</si>
  <si>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</si>
  <si>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</si>
  <si>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</si>
  <si>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</si>
  <si>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</si>
  <si>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</si>
  <si>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</si>
  <si>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</si>
  <si>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</si>
  <si>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</si>
  <si>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</si>
  <si>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</si>
  <si>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</si>
  <si>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</si>
  <si>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</si>
  <si>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</si>
  <si>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</si>
  <si>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</si>
  <si>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</si>
  <si>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</si>
  <si>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</si>
  <si>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</si>
  <si>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</si>
  <si>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</si>
  <si>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</si>
  <si>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</si>
  <si>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</si>
  <si>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</si>
  <si>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</si>
  <si>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</si>
  <si>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</si>
  <si>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</si>
  <si>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</si>
  <si>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</si>
  <si>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</si>
  <si>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</si>
  <si>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</si>
  <si>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</si>
  <si>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</si>
  <si>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</si>
  <si>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</si>
  <si>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</si>
  <si>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</si>
  <si>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</si>
  <si>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</si>
  <si>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</si>
  <si>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</si>
  <si>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</si>
  <si>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</si>
  <si>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</si>
  <si>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</si>
  <si>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</si>
  <si>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</si>
  <si>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</si>
  <si>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</si>
  <si>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</si>
  <si>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</si>
  <si>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</si>
  <si>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</si>
  <si>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</si>
  <si>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</si>
  <si>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</si>
  <si>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</si>
  <si>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</si>
  <si>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</si>
  <si>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</si>
  <si>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</si>
  <si>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</si>
  <si>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</si>
  <si>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</si>
  <si>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</si>
  <si>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</si>
  <si>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</si>
  <si>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</si>
  <si>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</si>
  <si>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</si>
  <si>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</si>
  <si>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</si>
  <si>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</si>
  <si>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</si>
  <si>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</si>
  <si>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</si>
  <si>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</si>
  <si>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</si>
  <si>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</si>
  <si>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</si>
  <si>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</si>
  <si>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</si>
  <si>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</si>
  <si>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</si>
  <si>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</si>
  <si>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</si>
  <si>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</si>
  <si>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</si>
  <si>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</si>
  <si>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</si>
  <si>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</si>
  <si>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</si>
  <si>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</si>
  <si>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</si>
  <si>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</si>
  <si>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</si>
  <si>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</si>
  <si>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</si>
  <si>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</si>
  <si>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</si>
  <si>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</si>
  <si>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</si>
  <si>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</si>
  <si>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</si>
  <si>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</si>
  <si>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</si>
  <si>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</si>
  <si>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</si>
  <si>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</si>
  <si>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</si>
  <si>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</si>
  <si>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</si>
  <si>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</si>
  <si>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</si>
  <si>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</si>
  <si>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</si>
  <si>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</si>
  <si>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</si>
  <si>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</si>
  <si>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</si>
  <si>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</si>
  <si>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</si>
  <si>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</si>
  <si>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</si>
  <si>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</si>
  <si>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</si>
  <si>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</si>
  <si>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</si>
  <si>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</si>
  <si>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</si>
  <si>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</si>
  <si>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</si>
  <si>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</si>
  <si>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</si>
  <si>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</si>
  <si>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</si>
  <si>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</si>
  <si>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</si>
  <si>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</si>
  <si>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</si>
  <si>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</si>
  <si>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</si>
  <si>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</si>
  <si>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</si>
  <si>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</si>
  <si>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</si>
  <si>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</si>
  <si>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</si>
  <si>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</si>
  <si>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</si>
  <si>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</si>
  <si>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</si>
  <si>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</si>
  <si>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</si>
  <si>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</si>
  <si>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</si>
  <si>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</si>
  <si>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</si>
  <si>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</si>
  <si>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</si>
  <si>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</si>
  <si>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</si>
  <si>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</si>
  <si>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</si>
  <si>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</si>
  <si>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</si>
  <si>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</si>
  <si>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</si>
  <si>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</si>
  <si>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</si>
  <si>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</si>
  <si>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</si>
  <si>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</si>
  <si>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</si>
  <si>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</si>
  <si>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</si>
  <si>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</si>
  <si>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</si>
  <si>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</si>
  <si>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</si>
  <si>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</si>
  <si>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</si>
  <si>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</si>
  <si>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</si>
  <si>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</si>
  <si>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</si>
  <si>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</si>
  <si>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</si>
  <si>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</si>
  <si>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</si>
  <si>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</si>
  <si>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</si>
  <si>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</si>
  <si>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</si>
  <si>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</si>
  <si>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</si>
  <si>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</si>
  <si>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</si>
  <si>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</si>
  <si>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</si>
  <si>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</si>
  <si>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</si>
  <si>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</si>
  <si>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</si>
  <si>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</si>
  <si>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</si>
  <si>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</si>
  <si>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</si>
  <si>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</si>
  <si>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</si>
  <si>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</si>
  <si>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</si>
  <si>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</si>
  <si>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</si>
  <si>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</si>
  <si>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</si>
  <si>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</si>
  <si>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</si>
  <si>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</si>
  <si>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</si>
  <si>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</si>
  <si>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</si>
  <si>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</si>
  <si>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</si>
  <si>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</si>
  <si>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</si>
  <si>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</si>
  <si>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</si>
  <si>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</si>
  <si>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</si>
  <si>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</si>
  <si>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</si>
  <si>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</si>
  <si>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</si>
  <si>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</si>
  <si>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</si>
  <si>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</si>
  <si>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</si>
  <si>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</si>
  <si>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</si>
  <si>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</si>
  <si>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</si>
  <si>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</si>
  <si>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</si>
  <si>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</si>
  <si>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</si>
  <si>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</si>
  <si>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</si>
  <si>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</si>
  <si>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</si>
  <si>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</si>
  <si>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</si>
  <si>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</si>
  <si>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</si>
  <si>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</si>
  <si>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</si>
  <si>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</si>
  <si>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</si>
  <si>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</si>
  <si>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</si>
  <si>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</si>
  <si>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</si>
  <si>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</si>
  <si>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</si>
  <si>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</si>
  <si>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</si>
  <si>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</si>
  <si>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</si>
  <si>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</si>
  <si>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</si>
  <si>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</si>
  <si>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</si>
  <si>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</si>
  <si>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</si>
  <si>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</si>
  <si>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</si>
  <si>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</si>
  <si>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</si>
  <si>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</si>
  <si>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</si>
  <si>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</si>
  <si>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</si>
  <si>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</si>
  <si>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</si>
  <si>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</si>
  <si>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</si>
  <si>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</si>
  <si>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</si>
  <si>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</si>
  <si>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</si>
  <si>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</si>
  <si>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</si>
  <si>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</si>
  <si>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</si>
  <si>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</si>
  <si>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</si>
  <si>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</si>
  <si>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</si>
  <si>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</si>
  <si>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</si>
  <si>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</si>
  <si>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</si>
  <si>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</si>
  <si>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</si>
  <si>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</si>
  <si>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</si>
  <si>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</si>
  <si>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</si>
  <si>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</si>
  <si>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</si>
  <si>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</si>
  <si>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</si>
  <si>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</si>
  <si>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</si>
  <si>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</si>
  <si>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</si>
  <si>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</si>
  <si>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</si>
  <si>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</si>
  <si>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</si>
  <si>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</si>
  <si>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</si>
  <si>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</si>
  <si>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</si>
  <si>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</si>
  <si>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</si>
  <si>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</si>
  <si>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</si>
  <si>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</si>
  <si>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</si>
  <si>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</si>
  <si>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</si>
  <si>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</si>
  <si>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</si>
  <si>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</si>
  <si>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</si>
  <si>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</si>
  <si>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</si>
  <si>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</si>
  <si>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</si>
  <si>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</si>
  <si>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</si>
  <si>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</si>
  <si>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</si>
  <si>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</si>
  <si>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</si>
  <si>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</si>
  <si>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</si>
  <si>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</si>
  <si>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</si>
  <si>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</si>
  <si>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</si>
  <si>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</si>
  <si>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</si>
  <si>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</si>
  <si>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</si>
  <si>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</si>
  <si>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</si>
  <si>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</si>
  <si>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</si>
  <si>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</si>
  <si>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</si>
  <si>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</si>
  <si>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</si>
  <si>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</si>
  <si>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</si>
  <si>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</si>
  <si>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</si>
  <si>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</si>
  <si>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</si>
  <si>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</si>
  <si>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</si>
  <si>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</si>
  <si>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</si>
  <si>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</si>
  <si>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</si>
  <si>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</si>
  <si>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</si>
  <si>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</si>
  <si>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</si>
  <si>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</si>
  <si>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</si>
  <si>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</si>
  <si>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</si>
  <si>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</si>
  <si>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</si>
  <si>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</si>
  <si>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</si>
  <si>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</si>
  <si>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</si>
  <si>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</si>
  <si>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</si>
  <si>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</si>
  <si>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</si>
  <si>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</si>
  <si>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</si>
  <si>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</si>
  <si>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</si>
  <si>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</si>
  <si>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</si>
  <si>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</si>
  <si>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</si>
  <si>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</si>
  <si>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</si>
  <si>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</si>
  <si>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</si>
  <si>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</si>
  <si>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</si>
  <si>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</si>
  <si>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</si>
  <si>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</si>
  <si>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</si>
  <si>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</si>
  <si>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</si>
  <si>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</si>
  <si>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</si>
  <si>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</si>
  <si>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</si>
  <si>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</si>
  <si>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</si>
  <si>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</si>
  <si>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</si>
  <si>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</si>
  <si>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</si>
  <si>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</si>
  <si>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</si>
  <si>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</si>
  <si>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</si>
  <si>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</si>
  <si>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</si>
  <si>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</si>
  <si>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</si>
  <si>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</si>
  <si>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</si>
  <si>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</si>
  <si>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</si>
  <si>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</si>
  <si>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</si>
  <si>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</si>
  <si>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</si>
  <si>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</si>
  <si>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</si>
  <si>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</si>
  <si>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</si>
  <si>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</si>
  <si>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</si>
  <si>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</si>
  <si>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</si>
  <si>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</si>
  <si>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</si>
  <si>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</si>
  <si>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</si>
  <si>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</si>
  <si>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</si>
  <si>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</si>
  <si>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</si>
  <si>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</si>
  <si>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</si>
  <si>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</si>
  <si>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</si>
  <si>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</si>
  <si>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</si>
  <si>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</si>
  <si>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</si>
  <si>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</si>
  <si>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</si>
  <si>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</si>
  <si>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</si>
  <si>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</si>
  <si>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</si>
  <si>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</si>
  <si>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</si>
  <si>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</si>
  <si>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</si>
  <si>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</si>
  <si>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</si>
  <si>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</si>
  <si>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</si>
  <si>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</si>
  <si>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</si>
  <si>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</si>
  <si>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</si>
  <si>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</si>
  <si>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</si>
  <si>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</si>
  <si>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</si>
  <si>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</si>
  <si>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</si>
  <si>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</si>
  <si>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</si>
  <si>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</si>
  <si>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</si>
  <si>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</si>
  <si>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</si>
  <si>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</si>
  <si>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</si>
  <si>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</si>
  <si>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</si>
  <si>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</si>
  <si>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</si>
  <si>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</si>
  <si>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</si>
  <si>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</si>
  <si>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</si>
  <si>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</si>
  <si>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</si>
  <si>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</si>
  <si>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</si>
  <si>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</si>
  <si>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</si>
  <si>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</si>
  <si>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</si>
  <si>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</si>
  <si>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</si>
  <si>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</si>
  <si>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</si>
  <si>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</si>
  <si>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</si>
  <si>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</si>
  <si>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</si>
  <si>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</si>
  <si>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</si>
  <si>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</si>
  <si>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</si>
  <si>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</si>
  <si>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</si>
  <si>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</si>
  <si>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</si>
  <si>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</si>
  <si>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</si>
  <si>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</si>
  <si>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</si>
  <si>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</si>
  <si>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</si>
  <si>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</si>
  <si>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</si>
  <si>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</si>
  <si>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</si>
  <si>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</si>
  <si>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</si>
  <si>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</si>
  <si>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</si>
  <si>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</si>
  <si>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</si>
  <si>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</si>
  <si>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</si>
  <si>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</si>
  <si>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</si>
  <si>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</si>
  <si>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</si>
  <si>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</si>
  <si>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</si>
  <si>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</si>
  <si>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</si>
  <si>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</si>
  <si>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</si>
  <si>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</si>
  <si>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</si>
  <si>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</si>
  <si>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</si>
  <si>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</si>
  <si>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</si>
  <si>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</si>
  <si>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</si>
  <si>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</si>
  <si>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</si>
  <si>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</si>
  <si>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</si>
  <si>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</si>
  <si>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</si>
  <si>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</si>
  <si>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</si>
  <si>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</si>
  <si>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</si>
  <si>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</si>
  <si>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</si>
  <si>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</si>
  <si>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</si>
  <si>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</si>
  <si>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</si>
  <si>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</si>
  <si>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</si>
  <si>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</si>
  <si>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</si>
  <si>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</si>
  <si>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</si>
  <si>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</si>
  <si>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</si>
  <si>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</si>
  <si>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</si>
  <si>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</si>
  <si>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</si>
  <si>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</si>
  <si>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</si>
  <si>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</si>
  <si>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</si>
  <si>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</si>
  <si>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</si>
  <si>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</si>
  <si>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</si>
  <si>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</si>
  <si>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</si>
  <si>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</si>
  <si>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</si>
  <si>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</si>
  <si>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</si>
  <si>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</si>
  <si>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</si>
  <si>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</si>
  <si>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</si>
  <si>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</si>
  <si>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</si>
  <si>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</si>
  <si>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</si>
  <si>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</si>
  <si>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</si>
  <si>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</si>
  <si>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</si>
  <si>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</si>
  <si>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</si>
  <si>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</si>
  <si>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</si>
  <si>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</si>
  <si>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</si>
  <si>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</si>
  <si>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</si>
  <si>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</si>
  <si>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</si>
  <si>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</si>
  <si>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</si>
  <si>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</si>
  <si>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</si>
  <si>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</si>
  <si>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</si>
  <si>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</si>
  <si>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</si>
  <si>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</si>
  <si>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</si>
  <si>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</si>
  <si>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</si>
  <si>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</si>
  <si>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</si>
  <si>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</si>
  <si>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</si>
  <si>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</si>
  <si>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</si>
  <si>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</si>
  <si>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</si>
  <si>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</si>
  <si>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</si>
  <si>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</si>
  <si>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</si>
  <si>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</si>
  <si>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</si>
  <si>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</si>
  <si>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</si>
  <si>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</si>
  <si>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</si>
  <si>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</si>
  <si>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</si>
  <si>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</si>
  <si>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</si>
  <si>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</si>
  <si>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</si>
  <si>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</si>
  <si>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</si>
  <si>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</si>
  <si>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</si>
  <si>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</si>
  <si>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</si>
  <si>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</si>
  <si>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</si>
  <si>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</si>
  <si>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</si>
  <si>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</si>
  <si>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</si>
  <si>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</si>
  <si>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</si>
  <si>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</si>
  <si>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</si>
  <si>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</si>
  <si>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</si>
  <si>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</si>
  <si>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</si>
  <si>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</si>
  <si>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</si>
  <si>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</si>
  <si>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</si>
  <si>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</si>
  <si>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</si>
  <si>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</si>
  <si>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</si>
  <si>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</si>
  <si>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</si>
  <si>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</si>
  <si>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</si>
  <si>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</si>
  <si>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</si>
  <si>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</si>
  <si>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</si>
  <si>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</si>
  <si>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</si>
  <si>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</si>
  <si>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</si>
  <si>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</si>
  <si>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</si>
  <si>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</si>
  <si>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</si>
  <si>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</si>
  <si>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</si>
  <si>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</si>
  <si>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</si>
  <si>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</si>
  <si>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</si>
  <si>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</si>
  <si>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</si>
  <si>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</si>
  <si>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</si>
  <si>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</si>
  <si>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</si>
  <si>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</si>
  <si>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</si>
  <si>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</si>
  <si>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</si>
  <si>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</si>
  <si>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</si>
  <si>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</si>
  <si>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</si>
  <si>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</si>
  <si>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</si>
  <si>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</si>
  <si>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</si>
  <si>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</si>
  <si>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</si>
  <si>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</si>
  <si>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</si>
  <si>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</si>
  <si>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</si>
  <si>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</si>
  <si>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</si>
  <si>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</si>
  <si>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</si>
  <si>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</si>
  <si>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</si>
  <si>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</si>
  <si>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</si>
  <si>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</si>
  <si>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</si>
  <si>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</si>
  <si>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</si>
  <si>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</si>
  <si>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</si>
  <si>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</si>
  <si>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</si>
  <si>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</si>
  <si>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</si>
  <si>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</si>
  <si>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</si>
  <si>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</si>
  <si>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</si>
  <si>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</si>
  <si>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</si>
  <si>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</si>
  <si>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</si>
  <si>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</si>
  <si>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</si>
  <si>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</si>
  <si>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</si>
  <si>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</si>
  <si>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</si>
  <si>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</si>
  <si>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</si>
  <si>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</si>
  <si>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</si>
  <si>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</si>
  <si>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</si>
  <si>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</si>
  <si>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</si>
  <si>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</si>
  <si>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</si>
  <si>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</si>
  <si>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</si>
  <si>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</si>
  <si>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</si>
  <si>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</si>
  <si>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</si>
  <si>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</si>
  <si>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</si>
  <si>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</si>
  <si>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</si>
  <si>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</si>
  <si>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</si>
  <si>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</si>
  <si>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</si>
  <si>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</si>
  <si>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</si>
  <si>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</si>
  <si>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</si>
  <si>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</si>
  <si>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</si>
  <si>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</si>
  <si>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</si>
  <si>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</si>
  <si>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</si>
  <si>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</si>
  <si>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</si>
  <si>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</si>
  <si>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</si>
  <si>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</si>
  <si>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</si>
  <si>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</si>
  <si>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</si>
  <si>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</si>
  <si>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</si>
  <si>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</si>
  <si>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</si>
  <si>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</si>
  <si>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</si>
  <si>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</si>
  <si>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</si>
  <si>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</si>
  <si>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</si>
  <si>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</si>
  <si>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</si>
  <si>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</si>
  <si>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</si>
  <si>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</si>
  <si>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</si>
  <si>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</si>
  <si>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</si>
  <si>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</si>
  <si>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</si>
  <si>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</si>
  <si>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</si>
  <si>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</si>
  <si>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</si>
  <si>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</si>
  <si>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</si>
  <si>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</si>
  <si>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</si>
  <si>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</si>
  <si>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</si>
  <si>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</si>
  <si>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</si>
  <si>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</si>
  <si>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</si>
  <si>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</si>
  <si>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</si>
  <si>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</si>
  <si>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</si>
  <si>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</si>
  <si>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</si>
  <si>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</si>
  <si>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</si>
  <si>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</si>
  <si>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</si>
  <si>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</si>
  <si>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</si>
  <si>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</si>
  <si>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</si>
  <si>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</si>
  <si>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</si>
  <si>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</si>
  <si>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</si>
  <si>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</si>
  <si>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</si>
  <si>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</si>
  <si>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</si>
  <si>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</si>
  <si>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</si>
  <si>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</si>
  <si>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</si>
  <si>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</si>
  <si>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</si>
  <si>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</si>
  <si>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</si>
  <si>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</si>
  <si>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</si>
  <si>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</si>
  <si>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</si>
  <si>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</si>
  <si>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</si>
  <si>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</si>
  <si>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</si>
  <si>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</si>
  <si>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</si>
  <si>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</si>
  <si>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</si>
  <si>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</si>
  <si>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</si>
  <si>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</si>
  <si>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</si>
  <si>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</si>
  <si>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</si>
  <si>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</si>
  <si>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</si>
  <si>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</si>
  <si>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</si>
  <si>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</si>
  <si>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</si>
  <si>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</si>
  <si>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</si>
  <si>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</si>
  <si>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</si>
  <si>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</si>
  <si>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</si>
  <si>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</si>
  <si>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</si>
  <si>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</si>
  <si>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</si>
  <si>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</si>
  <si>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</si>
  <si>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</si>
  <si>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</si>
  <si>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</si>
  <si>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</si>
  <si>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</si>
  <si>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</si>
  <si>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</si>
  <si>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</si>
  <si>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</si>
  <si>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</si>
  <si>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</si>
  <si>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</si>
  <si>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</si>
  <si>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</si>
  <si>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</si>
  <si>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</si>
  <si>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</si>
  <si>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</si>
  <si>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</si>
  <si>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</si>
  <si>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</si>
  <si>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</si>
  <si>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</si>
  <si>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</si>
  <si>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</si>
  <si>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</si>
  <si>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</si>
  <si>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</si>
  <si>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</si>
  <si>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</si>
  <si>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</si>
  <si>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</si>
  <si>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</si>
  <si>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</si>
  <si>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</si>
  <si>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</si>
  <si>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</si>
  <si>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</si>
  <si>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</si>
  <si>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</si>
  <si>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</si>
  <si>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</si>
  <si>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</si>
  <si>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</si>
  <si>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</si>
  <si>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</si>
  <si>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</si>
  <si>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</si>
  <si>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</si>
  <si>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</si>
  <si>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</si>
  <si>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</si>
  <si>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</si>
  <si>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</si>
  <si>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</si>
  <si>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</si>
  <si>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</si>
  <si>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</si>
  <si>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</si>
  <si>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</si>
  <si>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</si>
  <si>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</si>
  <si>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</si>
  <si>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</si>
  <si>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</si>
  <si>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</si>
  <si>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</si>
  <si>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</si>
  <si>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</si>
  <si>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</si>
  <si>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</si>
  <si>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</si>
  <si>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</si>
  <si>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</si>
  <si>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</si>
  <si>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</si>
  <si>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</si>
  <si>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</si>
  <si>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</si>
  <si>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</si>
  <si>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</si>
  <si>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</si>
  <si>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</si>
  <si>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</si>
  <si>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</si>
  <si>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</si>
  <si>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</si>
  <si>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</si>
  <si>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</si>
  <si>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</si>
  <si>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</si>
  <si>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</si>
  <si>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</si>
  <si>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</si>
  <si>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</si>
  <si>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</si>
  <si>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</si>
  <si>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</si>
  <si>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</si>
  <si>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</si>
  <si>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</si>
  <si>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</si>
  <si>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</si>
  <si>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</si>
  <si>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</si>
  <si>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</si>
  <si>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</si>
  <si>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</si>
  <si>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</si>
  <si>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</si>
  <si>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</si>
  <si>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</si>
  <si>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</si>
  <si>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</si>
  <si>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</si>
  <si>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</si>
  <si>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</si>
  <si>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</si>
  <si>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</si>
  <si>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</si>
  <si>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</si>
  <si>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</si>
  <si>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</si>
  <si>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</si>
  <si>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</si>
  <si>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</si>
  <si>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</si>
  <si>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</si>
  <si>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</si>
  <si>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</si>
  <si>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</si>
  <si>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</si>
  <si>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</si>
  <si>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</si>
  <si>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</si>
  <si>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</si>
  <si>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</si>
  <si>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</si>
  <si>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</si>
  <si>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</si>
  <si>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</si>
  <si>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</si>
  <si>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</si>
  <si>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</si>
  <si>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</si>
  <si>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</si>
  <si>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</si>
  <si>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</si>
  <si>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</si>
  <si>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</si>
  <si>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</si>
  <si>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</si>
  <si>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</si>
  <si>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</si>
  <si>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</si>
  <si>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</si>
  <si>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</si>
  <si>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</si>
  <si>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</si>
  <si>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</si>
  <si>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</si>
  <si>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</si>
  <si>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</si>
  <si>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</si>
  <si>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</si>
  <si>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</si>
  <si>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</si>
  <si>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</si>
  <si>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</si>
  <si>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</si>
  <si>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</si>
  <si>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</si>
  <si>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</si>
  <si>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</si>
  <si>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</si>
  <si>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</si>
  <si>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</si>
  <si>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</si>
  <si>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</si>
  <si>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</si>
  <si>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</si>
  <si>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</si>
  <si>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</si>
  <si>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</si>
  <si>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</si>
  <si>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</si>
  <si>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</si>
  <si>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</si>
  <si>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</si>
  <si>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</si>
  <si>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</si>
  <si>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</si>
  <si>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</si>
  <si>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</si>
  <si>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</si>
  <si>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</si>
  <si>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</si>
  <si>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</si>
  <si>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</si>
  <si>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</si>
  <si>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</si>
  <si>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</si>
  <si>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</si>
  <si>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</si>
  <si>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</si>
  <si>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</si>
  <si>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</si>
  <si>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</si>
  <si>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</si>
  <si>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</si>
  <si>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</si>
  <si>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</si>
  <si>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</si>
  <si>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</si>
  <si>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</si>
  <si>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</si>
  <si>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</si>
  <si>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</si>
  <si>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</si>
  <si>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</si>
  <si>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</si>
  <si>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</si>
  <si>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</si>
  <si>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</si>
  <si>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</si>
  <si>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</si>
  <si>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</si>
  <si>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</si>
  <si>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</si>
  <si>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</si>
  <si>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</si>
  <si>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</si>
  <si>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</si>
  <si>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</si>
  <si>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</si>
  <si>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</si>
  <si>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</si>
  <si>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</si>
  <si>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</si>
  <si>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</si>
  <si>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</si>
  <si>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</si>
  <si>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</si>
  <si>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</si>
  <si>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</si>
  <si>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</si>
  <si>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</si>
  <si>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</si>
  <si>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</si>
  <si>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</si>
  <si>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</si>
  <si>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</si>
  <si>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</si>
  <si>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</si>
  <si>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</si>
  <si>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</si>
  <si>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</si>
  <si>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</si>
  <si>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</si>
  <si>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</si>
  <si>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</si>
  <si>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</si>
  <si>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</si>
  <si>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</si>
  <si>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</si>
  <si>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</si>
  <si>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</si>
  <si>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</si>
  <si>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</si>
  <si>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</si>
  <si>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</si>
  <si>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</si>
  <si>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</si>
  <si>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</si>
  <si>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</si>
  <si>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</si>
  <si>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</si>
  <si>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</si>
  <si>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</si>
  <si>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</si>
  <si>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</si>
  <si>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</si>
  <si>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</si>
  <si>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</si>
  <si>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</si>
  <si>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</si>
  <si>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</si>
  <si>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</si>
  <si>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</si>
  <si>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</si>
  <si>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</si>
  <si>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</si>
  <si>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</si>
  <si>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</si>
  <si>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</si>
  <si>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</si>
  <si>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</si>
  <si>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</si>
  <si>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</si>
  <si>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</si>
  <si>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</si>
  <si>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</si>
  <si>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</si>
  <si>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</si>
  <si>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</si>
  <si>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</si>
  <si>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</si>
  <si>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</si>
  <si>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</si>
  <si>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</si>
  <si>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</si>
  <si>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</si>
  <si>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</si>
  <si>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</si>
  <si>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</si>
  <si>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</si>
  <si>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</si>
  <si>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</si>
  <si>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</si>
  <si>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</si>
  <si>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</si>
  <si>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</si>
  <si>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</si>
  <si>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</si>
  <si>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</si>
  <si>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</si>
  <si>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</si>
  <si>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</si>
  <si>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</si>
  <si>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</si>
  <si>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</si>
  <si>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</si>
  <si>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</si>
  <si>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</si>
  <si>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</si>
  <si>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</si>
  <si>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</si>
  <si>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</si>
  <si>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</si>
  <si>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</si>
  <si>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</si>
  <si>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</si>
  <si>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</si>
  <si>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</si>
  <si>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</si>
  <si>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</si>
  <si>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</si>
  <si>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</si>
  <si>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</si>
  <si>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</si>
  <si>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</si>
  <si>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</si>
  <si>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</si>
  <si>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</si>
  <si>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</si>
  <si>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</si>
  <si>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</si>
  <si>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</si>
  <si>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</si>
  <si>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</si>
  <si>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</si>
  <si>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</si>
  <si>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</si>
  <si>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</si>
  <si>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</si>
  <si>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</si>
  <si>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</si>
  <si>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</si>
  <si>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</si>
  <si>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</si>
  <si>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</si>
  <si>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</si>
  <si>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</si>
  <si>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</si>
  <si>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</si>
  <si>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</si>
  <si>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</si>
  <si>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</si>
  <si>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</si>
  <si>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</si>
  <si>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</si>
  <si>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</si>
  <si>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</si>
  <si>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</si>
  <si>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</si>
  <si>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</si>
  <si>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</si>
  <si>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</si>
  <si>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</si>
  <si>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</si>
  <si>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</si>
  <si>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</si>
  <si>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</si>
  <si>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</si>
  <si>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</si>
  <si>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</si>
  <si>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</si>
  <si>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</si>
  <si>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</si>
  <si>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</si>
  <si>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</si>
  <si>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</si>
  <si>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</si>
  <si>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</si>
  <si>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</si>
  <si>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</si>
  <si>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</si>
  <si>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</si>
  <si>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</si>
  <si>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</si>
  <si>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</si>
  <si>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</si>
  <si>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</si>
  <si>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</si>
  <si>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</si>
  <si>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</si>
  <si>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</si>
  <si>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</si>
  <si>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</si>
  <si>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</si>
  <si>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</si>
  <si>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</si>
  <si>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</si>
  <si>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</si>
  <si>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</si>
  <si>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</si>
  <si>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</si>
  <si>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</si>
  <si>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</si>
  <si>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</si>
  <si>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</si>
  <si>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</si>
  <si>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</si>
  <si>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</si>
  <si>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</si>
  <si>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</si>
  <si>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</si>
  <si>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</si>
  <si>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</si>
  <si>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</si>
  <si>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</si>
  <si>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</si>
  <si>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</si>
  <si>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</si>
  <si>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</si>
  <si>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</si>
  <si>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</si>
  <si>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</si>
  <si>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</si>
  <si>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</si>
  <si>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</si>
  <si>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</si>
  <si>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</si>
  <si>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</si>
  <si>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</si>
  <si>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</si>
  <si>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</si>
  <si>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</si>
  <si>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</si>
  <si>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</si>
  <si>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</si>
  <si>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</si>
  <si>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</si>
  <si>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</si>
  <si>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</si>
  <si>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</si>
  <si>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</si>
  <si>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</si>
  <si>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</si>
  <si>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</si>
  <si>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</si>
  <si>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</si>
  <si>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</si>
  <si>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</si>
  <si>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</si>
  <si>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</si>
  <si>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</si>
  <si>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</si>
  <si>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</si>
  <si>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</si>
  <si>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</si>
  <si>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</si>
  <si>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</si>
  <si>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</si>
  <si>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</si>
  <si>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</si>
  <si>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</si>
  <si>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</si>
  <si>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</si>
  <si>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</si>
  <si>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</si>
  <si>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</si>
  <si>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</si>
  <si>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</si>
  <si>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</si>
  <si>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</si>
  <si>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</si>
  <si>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</si>
  <si>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</si>
  <si>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</si>
  <si>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</si>
  <si>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</si>
  <si>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</si>
  <si>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</si>
  <si>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</si>
  <si>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</si>
  <si>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</si>
  <si>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</si>
  <si>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</si>
  <si>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</si>
  <si>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</si>
  <si>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</si>
  <si>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</si>
  <si>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</si>
  <si>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</si>
  <si>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</si>
  <si>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</si>
  <si>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</si>
  <si>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</si>
  <si>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</si>
  <si>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</si>
  <si>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</si>
  <si>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</si>
  <si>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</si>
  <si>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</si>
  <si>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</si>
  <si>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</si>
  <si>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</si>
  <si>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</si>
  <si>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</si>
  <si>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</si>
  <si>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</si>
  <si>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</si>
  <si>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</si>
  <si>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</si>
  <si>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</si>
  <si>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</si>
  <si>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</si>
  <si>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</si>
  <si>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</si>
  <si>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</si>
  <si>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</si>
  <si>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</si>
  <si>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</si>
  <si>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</si>
  <si>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</si>
  <si>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</si>
  <si>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</si>
  <si>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</si>
  <si>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</si>
  <si>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</si>
  <si>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</si>
  <si>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</si>
  <si>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</si>
  <si>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</si>
  <si>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</si>
  <si>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</si>
  <si>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</si>
  <si>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</si>
  <si>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</si>
  <si>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</si>
  <si>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</si>
  <si>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</si>
  <si>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</si>
  <si>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</si>
  <si>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</si>
  <si>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</si>
  <si>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</si>
  <si>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</si>
  <si>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</si>
  <si>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</si>
  <si>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</si>
  <si>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</si>
  <si>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</si>
  <si>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</si>
  <si>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</si>
  <si>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</si>
  <si>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</si>
  <si>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</si>
  <si>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</si>
  <si>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</si>
  <si>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</si>
  <si>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</si>
  <si>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</si>
  <si>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</si>
  <si>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</si>
  <si>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</si>
  <si>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</si>
  <si>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</si>
  <si>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</si>
  <si>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</si>
  <si>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</si>
  <si>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</si>
  <si>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</si>
  <si>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</si>
  <si>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</si>
  <si>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</si>
  <si>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</si>
  <si>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</si>
  <si>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</si>
  <si>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</si>
  <si>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</si>
  <si>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</si>
  <si>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</si>
  <si>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</si>
  <si>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</si>
  <si>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</si>
  <si>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</si>
  <si>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</si>
  <si>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</si>
  <si>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</si>
  <si>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</si>
  <si>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</si>
  <si>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</si>
  <si>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</si>
  <si>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</si>
  <si>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</si>
  <si>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</si>
  <si>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</si>
  <si>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</si>
  <si>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</si>
  <si>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</si>
  <si>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</si>
  <si>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</si>
  <si>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</si>
  <si>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</si>
  <si>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</si>
  <si>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</si>
  <si>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</si>
  <si>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</si>
  <si>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</si>
  <si>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</si>
  <si>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</si>
  <si>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</si>
  <si>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</si>
  <si>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</si>
  <si>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</si>
  <si>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</si>
  <si>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</si>
  <si>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</si>
  <si>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</si>
  <si>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</si>
  <si>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</si>
  <si>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</si>
  <si>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</si>
  <si>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</si>
  <si>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</si>
  <si>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</si>
  <si>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</si>
  <si>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</si>
  <si>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</si>
  <si>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</si>
  <si>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</si>
  <si>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</si>
  <si>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</si>
  <si>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</si>
  <si>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</si>
  <si>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</si>
  <si>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</si>
  <si>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</si>
  <si>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</si>
  <si>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</si>
  <si>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</si>
  <si>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</si>
  <si>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</si>
  <si>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</si>
  <si>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</si>
  <si>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</si>
  <si>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</si>
  <si>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</si>
  <si>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</si>
  <si>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</si>
  <si>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</si>
  <si>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</si>
  <si>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</si>
  <si>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</si>
  <si>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</si>
  <si>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</si>
  <si>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</si>
  <si>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</si>
  <si>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</si>
  <si>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</si>
  <si>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</si>
  <si>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</si>
  <si>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</si>
  <si>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</si>
  <si>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</si>
  <si>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</si>
  <si>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</si>
  <si>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</si>
  <si>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</si>
  <si>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</si>
  <si>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</si>
  <si>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</si>
  <si>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</si>
  <si>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</si>
  <si>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</si>
  <si>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</si>
  <si>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</si>
  <si>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</si>
  <si>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</si>
  <si>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</si>
  <si>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</si>
  <si>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</si>
  <si>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</si>
  <si>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</si>
  <si>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</si>
  <si>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</si>
  <si>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</si>
  <si>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</si>
  <si>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</si>
  <si>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</si>
  <si>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</si>
  <si>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</si>
  <si>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</si>
  <si>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</si>
  <si>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</si>
  <si>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</si>
  <si>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</si>
  <si>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</si>
  <si>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</si>
  <si>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</si>
  <si>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</si>
  <si>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</si>
  <si>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</si>
  <si>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</si>
  <si>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</si>
  <si>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</si>
  <si>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</si>
  <si>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</si>
  <si>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</si>
  <si>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</si>
  <si>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</si>
  <si>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</si>
  <si>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</si>
  <si>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</si>
  <si>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</si>
  <si>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</si>
  <si>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</si>
  <si>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</si>
  <si>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</si>
  <si>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</si>
  <si>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</si>
  <si>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</si>
  <si>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</si>
  <si>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</si>
  <si>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</si>
  <si>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</si>
  <si>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</si>
  <si>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</si>
  <si>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</si>
  <si>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</si>
  <si>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</si>
  <si>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</si>
  <si>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</si>
  <si>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</si>
  <si>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</si>
  <si>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</si>
  <si>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</si>
  <si>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</si>
  <si>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</si>
  <si>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</si>
  <si>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</si>
  <si>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</si>
  <si>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</si>
  <si>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</si>
  <si>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</si>
  <si>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</si>
  <si>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</si>
  <si>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</si>
  <si>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</si>
  <si>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</si>
  <si>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</si>
  <si>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</si>
  <si>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</si>
  <si>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</si>
  <si>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</si>
  <si>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</si>
  <si>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</si>
  <si>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</si>
  <si>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</si>
  <si>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</si>
  <si>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</si>
  <si>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</si>
  <si>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</si>
  <si>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</si>
  <si>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</si>
  <si>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</si>
  <si>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</si>
  <si>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</si>
  <si>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</si>
  <si>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</si>
  <si>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</si>
  <si>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</si>
  <si>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</si>
  <si>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</si>
  <si>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</si>
  <si>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</si>
  <si>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</si>
  <si>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</si>
  <si>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</si>
  <si>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</si>
  <si>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</si>
  <si>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</si>
  <si>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</si>
  <si>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</si>
  <si>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</si>
  <si>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</si>
  <si>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</si>
  <si>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</si>
  <si>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</si>
  <si>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</si>
  <si>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</si>
  <si>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</si>
  <si>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</si>
  <si>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</si>
  <si>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</si>
  <si>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</si>
  <si>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</si>
  <si>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</si>
  <si>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</si>
  <si>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</si>
  <si>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</si>
  <si>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</si>
  <si>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</si>
  <si>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</si>
  <si>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</si>
  <si>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</si>
  <si>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</si>
  <si>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</si>
  <si>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</si>
  <si>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</si>
  <si>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</si>
  <si>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</si>
  <si>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</si>
  <si>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</si>
  <si>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</si>
  <si>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</si>
  <si>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</si>
  <si>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</si>
  <si>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</si>
  <si>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</si>
  <si>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</si>
  <si>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</si>
  <si>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</si>
  <si>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</si>
  <si>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</si>
  <si>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</si>
  <si>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</si>
  <si>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</si>
  <si>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</si>
  <si>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</si>
  <si>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</si>
  <si>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</si>
  <si>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</si>
  <si>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</si>
  <si>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</si>
  <si>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</si>
  <si>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</si>
  <si>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</si>
  <si>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</si>
  <si>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</si>
  <si>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</si>
  <si>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</si>
  <si>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</si>
  <si>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</si>
  <si>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</si>
  <si>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</si>
  <si>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</si>
  <si>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</si>
  <si>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</si>
  <si>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</si>
  <si>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</si>
  <si>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</si>
  <si>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</si>
  <si>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</si>
  <si>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</si>
  <si>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</si>
  <si>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</si>
  <si>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</si>
  <si>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</si>
  <si>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</si>
  <si>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</si>
  <si>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</si>
  <si>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</si>
  <si>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</si>
  <si>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</si>
  <si>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</si>
  <si>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</si>
  <si>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</si>
  <si>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</si>
  <si>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</si>
  <si>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</si>
  <si>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</si>
  <si>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</si>
  <si>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</si>
  <si>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</si>
  <si>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</si>
  <si>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</si>
  <si>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</si>
  <si>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</si>
  <si>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</si>
  <si>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</si>
  <si>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</si>
  <si>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</si>
  <si>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</si>
  <si>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</si>
  <si>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</si>
  <si>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</si>
  <si>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</si>
  <si>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</si>
  <si>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</si>
  <si>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</si>
  <si>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</si>
  <si>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</si>
  <si>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</si>
  <si>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</si>
  <si>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</si>
  <si>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</si>
  <si>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</si>
  <si>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</si>
  <si>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</si>
  <si>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</si>
  <si>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</si>
  <si>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</si>
  <si>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</si>
  <si>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</si>
  <si>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</si>
  <si>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</si>
  <si>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</si>
  <si>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</si>
  <si>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</si>
  <si>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</si>
  <si>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</si>
  <si>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</si>
  <si>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</si>
  <si>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</si>
  <si>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</si>
  <si>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</si>
  <si>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</si>
  <si>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</si>
  <si>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</si>
  <si>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</si>
  <si>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</si>
  <si>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</si>
  <si>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</si>
  <si>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</si>
  <si>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</si>
  <si>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</si>
  <si>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</si>
  <si>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</si>
  <si>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</si>
  <si>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</si>
  <si>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</si>
  <si>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</si>
  <si>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</si>
  <si>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</si>
  <si>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</si>
  <si>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</si>
  <si>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</si>
  <si>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</si>
  <si>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</si>
  <si>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</si>
  <si>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</si>
  <si>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</si>
  <si>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</si>
  <si>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</si>
  <si>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</si>
  <si>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</si>
  <si>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</si>
  <si>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</si>
  <si>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</si>
  <si>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</si>
  <si>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</si>
  <si>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</si>
  <si>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</si>
  <si>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</si>
  <si>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</si>
  <si>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</si>
  <si>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</si>
  <si>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</si>
  <si>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</si>
  <si>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</si>
  <si>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</si>
  <si>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</si>
  <si>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</si>
  <si>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</si>
  <si>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</si>
  <si>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</si>
  <si>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</si>
  <si>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</si>
  <si>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</si>
  <si>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</si>
  <si>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</si>
  <si>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</si>
  <si>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</si>
  <si>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</si>
  <si>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</si>
  <si>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</si>
  <si>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</si>
  <si>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</si>
  <si>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</si>
  <si>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</si>
  <si>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</si>
  <si>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</si>
  <si>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</si>
  <si>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</si>
  <si>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</si>
  <si>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</si>
  <si>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</si>
  <si>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</si>
  <si>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</si>
  <si>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</si>
  <si>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</si>
  <si>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</si>
  <si>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</si>
  <si>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</si>
  <si>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</si>
  <si>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</si>
  <si>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</si>
  <si>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</si>
  <si>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</si>
  <si>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</si>
  <si>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</si>
  <si>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</si>
  <si>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</si>
  <si>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</si>
  <si>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</si>
  <si>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</si>
  <si>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</si>
  <si>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</si>
  <si>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</si>
  <si>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</si>
  <si>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</si>
  <si>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</si>
  <si>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</si>
  <si>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</si>
  <si>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</si>
  <si>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</si>
  <si>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</si>
  <si>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</si>
  <si>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</si>
  <si>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</si>
  <si>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</si>
  <si>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</si>
  <si>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</si>
  <si>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</si>
  <si>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</si>
  <si>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</si>
  <si>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</si>
  <si>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</si>
  <si>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</si>
  <si>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</si>
  <si>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</si>
  <si>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</si>
  <si>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</si>
  <si>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</si>
  <si>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</si>
  <si>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</si>
  <si>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</si>
  <si>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</si>
  <si>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</si>
  <si>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</si>
  <si>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</si>
  <si>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</si>
  <si>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</si>
  <si>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</si>
  <si>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</si>
  <si>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</si>
  <si>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</si>
  <si>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</si>
  <si>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</si>
  <si>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</si>
  <si>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</si>
  <si>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</si>
  <si>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</si>
  <si>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</si>
  <si>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</si>
  <si>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</si>
  <si>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</si>
  <si>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</si>
  <si>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</si>
  <si>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</si>
  <si>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</si>
  <si>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</si>
  <si>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</si>
  <si>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</si>
  <si>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</si>
  <si>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</si>
  <si>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</si>
  <si>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</si>
  <si>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</si>
  <si>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</si>
  <si>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</si>
  <si>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</si>
  <si>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</si>
  <si>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</si>
  <si>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</si>
  <si>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</si>
  <si>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</si>
  <si>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</si>
  <si>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</si>
  <si>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</si>
  <si>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</si>
  <si>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</si>
  <si>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</si>
  <si>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</si>
  <si>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</si>
  <si>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</si>
  <si>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</si>
  <si>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</si>
  <si>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</si>
  <si>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</si>
  <si>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</si>
  <si>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</si>
  <si>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</si>
  <si>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</si>
  <si>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</si>
  <si>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</si>
  <si>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</si>
  <si>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</si>
  <si>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</si>
  <si>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</si>
  <si>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</si>
  <si>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</si>
  <si>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</si>
  <si>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</si>
  <si>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</si>
  <si>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</si>
  <si>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</si>
  <si>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</si>
  <si>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</si>
  <si>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</si>
  <si>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</si>
  <si>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</si>
  <si>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</si>
  <si>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</si>
  <si>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</si>
  <si>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</si>
  <si>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</si>
  <si>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</si>
  <si>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</si>
  <si>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</si>
  <si>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</si>
  <si>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</si>
  <si>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</si>
  <si>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</si>
  <si>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</si>
  <si>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</si>
  <si>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</si>
  <si>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</si>
  <si>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</si>
  <si>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</si>
  <si>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</si>
  <si>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</si>
  <si>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</si>
  <si>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</si>
  <si>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</si>
  <si>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</si>
  <si>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</si>
  <si>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</si>
  <si>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</si>
  <si>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</si>
  <si>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</si>
  <si>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</si>
  <si>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</si>
  <si>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</si>
  <si>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</si>
  <si>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</si>
  <si>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</si>
  <si>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</si>
  <si>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</si>
  <si>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</si>
  <si>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</si>
  <si>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</si>
  <si>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</si>
  <si>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</si>
  <si>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</si>
  <si>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</si>
  <si>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</si>
  <si>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</si>
  <si>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</si>
  <si>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</si>
  <si>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</si>
  <si>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</si>
  <si>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</si>
  <si>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</si>
  <si>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</si>
  <si>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</si>
  <si>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</si>
  <si>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</si>
  <si>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</si>
  <si>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</si>
  <si>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</si>
  <si>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</si>
  <si>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</si>
  <si>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</si>
  <si>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</si>
  <si>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</si>
  <si>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</si>
  <si>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</si>
  <si>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</si>
  <si>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</si>
  <si>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</si>
  <si>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</si>
  <si>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</si>
  <si>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</si>
  <si>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</si>
  <si>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</si>
  <si>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</si>
  <si>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</si>
  <si>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</si>
  <si>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</si>
  <si>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</si>
  <si>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</si>
  <si>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</si>
  <si>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</si>
  <si>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</si>
  <si>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</si>
  <si>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</si>
  <si>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</si>
  <si>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</si>
  <si>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</si>
  <si>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</si>
  <si>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</si>
  <si>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</si>
  <si>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</si>
  <si>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</si>
  <si>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</si>
  <si>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</si>
  <si>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</si>
  <si>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</si>
  <si>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</si>
  <si>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</si>
  <si>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</si>
  <si>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</si>
  <si>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</si>
  <si>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</si>
  <si>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</si>
  <si>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</si>
  <si>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</si>
  <si>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</si>
  <si>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</si>
  <si>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</si>
  <si>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</si>
  <si>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</si>
  <si>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</si>
  <si>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</si>
  <si>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</si>
  <si>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</si>
  <si>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</si>
  <si>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</si>
  <si>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</si>
  <si>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</si>
  <si>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</si>
  <si>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</si>
  <si>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</si>
  <si>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</si>
  <si>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</si>
  <si>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</si>
  <si>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</si>
  <si>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</si>
  <si>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</si>
  <si>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</si>
  <si>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</si>
  <si>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</si>
  <si>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</si>
  <si>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</si>
  <si>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</si>
  <si>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</si>
  <si>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</si>
  <si>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</si>
  <si>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</si>
  <si>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</si>
  <si>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</si>
  <si>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</si>
  <si>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</si>
  <si>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</si>
  <si>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</si>
  <si>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</si>
  <si>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</si>
  <si>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</si>
  <si>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</si>
  <si>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</si>
  <si>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</si>
  <si>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</si>
  <si>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</si>
  <si>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</si>
  <si>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</si>
  <si>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</si>
  <si>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</si>
  <si>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</si>
  <si>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</si>
  <si>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</si>
  <si>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</si>
  <si>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</si>
  <si>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</si>
  <si>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</si>
  <si>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</si>
  <si>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</si>
  <si>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</si>
  <si>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</si>
  <si>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</si>
  <si>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</si>
  <si>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</si>
  <si>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</si>
  <si>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</si>
  <si>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</si>
  <si>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</si>
  <si>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</si>
  <si>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</si>
  <si>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</si>
  <si>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</si>
  <si>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</si>
  <si>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</si>
  <si>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</si>
  <si>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</si>
  <si>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</si>
  <si>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</si>
  <si>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</si>
  <si>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</si>
  <si>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</si>
  <si>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</si>
  <si>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</si>
  <si>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</si>
  <si>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</si>
  <si>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</si>
  <si>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</si>
  <si>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</si>
  <si>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</si>
  <si>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</si>
  <si>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</si>
  <si>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</si>
  <si>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</si>
  <si>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</si>
  <si>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</si>
  <si>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</si>
  <si>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</si>
  <si>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</si>
  <si>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</si>
  <si>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</si>
  <si>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</si>
  <si>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</si>
  <si>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</si>
  <si>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</si>
  <si>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</si>
  <si>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</si>
  <si>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</si>
  <si>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</si>
  <si>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</si>
  <si>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</si>
  <si>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</si>
  <si>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</si>
  <si>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</si>
  <si>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</si>
  <si>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</si>
  <si>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</si>
  <si>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</si>
  <si>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</si>
  <si>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</si>
  <si>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</si>
  <si>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</si>
  <si>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</si>
  <si>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</si>
  <si>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</si>
  <si>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</si>
  <si>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</si>
  <si>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</si>
  <si>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</si>
  <si>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</si>
  <si>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</si>
  <si>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</si>
  <si>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</si>
  <si>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</si>
  <si>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</si>
  <si>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</si>
  <si>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</si>
  <si>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</si>
  <si>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</si>
  <si>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</si>
  <si>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</si>
  <si>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</si>
  <si>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</si>
  <si>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</si>
  <si>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</si>
  <si>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</si>
  <si>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</si>
  <si>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</si>
  <si>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</si>
  <si>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</si>
  <si>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</si>
  <si>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</si>
  <si>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</si>
  <si>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</si>
  <si>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</si>
  <si>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</si>
  <si>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</si>
  <si>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</si>
  <si>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</si>
  <si>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</si>
  <si>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</si>
  <si>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</si>
  <si>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</si>
  <si>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</si>
  <si>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</si>
  <si>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</si>
  <si>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</si>
  <si>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</si>
  <si>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</si>
  <si>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</si>
  <si>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</si>
  <si>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</si>
  <si>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</si>
  <si>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</si>
  <si>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</si>
  <si>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</si>
  <si>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</si>
  <si>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</si>
  <si>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</si>
  <si>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</si>
  <si>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</si>
  <si>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</si>
  <si>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</si>
  <si>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</si>
  <si>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</si>
  <si>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</si>
  <si>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</si>
  <si>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</si>
  <si>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</si>
  <si>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</si>
  <si>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</si>
  <si>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</si>
  <si>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</si>
  <si>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</si>
  <si>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</si>
  <si>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</si>
  <si>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</si>
  <si>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</si>
  <si>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</si>
  <si>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</si>
  <si>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</si>
  <si>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</si>
  <si>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</si>
  <si>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</si>
  <si>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</si>
  <si>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</si>
  <si>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</si>
  <si>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</si>
  <si>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</si>
  <si>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</si>
  <si>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</si>
  <si>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</si>
  <si>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</si>
  <si>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</si>
  <si>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</si>
  <si>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</si>
  <si>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</si>
  <si>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</si>
  <si>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</si>
  <si>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</si>
  <si>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</si>
  <si>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</si>
  <si>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</si>
  <si>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</si>
  <si>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</si>
  <si>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</si>
  <si>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</si>
  <si>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</si>
  <si>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</si>
  <si>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</si>
  <si>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</si>
  <si>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</si>
  <si>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</si>
  <si>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</si>
  <si>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</si>
  <si>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</si>
  <si>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</si>
  <si>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</si>
  <si>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</si>
  <si>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</si>
  <si>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</si>
  <si>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</si>
  <si>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</si>
  <si>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</si>
  <si>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</si>
  <si>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</si>
  <si>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</si>
  <si>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</si>
  <si>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</si>
  <si>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</si>
  <si>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</si>
  <si>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</si>
  <si>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</si>
  <si>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</si>
  <si>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</si>
  <si>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</si>
  <si>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</si>
  <si>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</si>
  <si>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</si>
  <si>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</si>
  <si>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</si>
  <si>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</si>
  <si>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</si>
  <si>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</si>
  <si>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</si>
  <si>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</si>
  <si>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</si>
  <si>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</si>
  <si>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</si>
  <si>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</si>
  <si>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</si>
  <si>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</si>
  <si>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</si>
  <si>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</si>
  <si>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</si>
  <si>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</si>
  <si>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</si>
  <si>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</si>
  <si>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</si>
  <si>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</si>
  <si>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</si>
  <si>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</si>
  <si>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</si>
  <si>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</si>
  <si>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</si>
  <si>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</si>
  <si>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</si>
  <si>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</si>
  <si>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</si>
  <si>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</si>
  <si>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</si>
  <si>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</si>
  <si>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</si>
  <si>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</si>
  <si>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</si>
  <si>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</si>
  <si>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</si>
  <si>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</si>
  <si>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</si>
  <si>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</si>
  <si>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</si>
  <si>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</si>
  <si>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</si>
  <si>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</si>
  <si>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</si>
  <si>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</si>
  <si>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</si>
  <si>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</si>
  <si>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</si>
  <si>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</si>
  <si>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</si>
  <si>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</si>
  <si>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</si>
  <si>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</si>
  <si>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</si>
  <si>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</si>
  <si>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</si>
  <si>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</si>
  <si>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</si>
  <si>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</si>
  <si>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</si>
  <si>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</si>
  <si>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</si>
  <si>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</si>
  <si>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</si>
  <si>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</si>
  <si>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</si>
  <si>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</si>
  <si>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</si>
  <si>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</si>
  <si>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</si>
  <si>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</si>
  <si>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</si>
  <si>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</si>
  <si>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</si>
  <si>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</si>
  <si>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</si>
  <si>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</si>
  <si>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</si>
  <si>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</si>
  <si>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</si>
  <si>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</si>
  <si>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</si>
  <si>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</si>
  <si>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</si>
  <si>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</si>
  <si>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</si>
  <si>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</si>
  <si>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</si>
  <si>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</si>
  <si>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</si>
  <si>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</si>
  <si>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</si>
  <si>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</si>
  <si>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</si>
  <si>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</si>
  <si>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</si>
  <si>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</si>
  <si>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</si>
  <si>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</si>
  <si>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</si>
  <si>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</si>
  <si>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</si>
  <si>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</si>
  <si>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</si>
  <si>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</si>
  <si>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</si>
  <si>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</si>
  <si>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</si>
  <si>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</si>
  <si>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</si>
  <si>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</si>
  <si>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</si>
  <si>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</si>
  <si>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</si>
  <si>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</si>
  <si>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</si>
  <si>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</si>
  <si>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</si>
  <si>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</si>
  <si>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</si>
  <si>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</si>
  <si>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</si>
  <si>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</si>
  <si>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</si>
  <si>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</si>
  <si>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</si>
  <si>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</si>
  <si>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</si>
  <si>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</si>
  <si>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</si>
  <si>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</si>
  <si>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</si>
  <si>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</si>
  <si>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</si>
  <si>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</si>
  <si>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</si>
  <si>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</si>
  <si>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</si>
  <si>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</si>
  <si>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</si>
  <si>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</si>
  <si>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</si>
  <si>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</si>
  <si>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</si>
  <si>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</si>
  <si>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</si>
  <si>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</si>
  <si>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</si>
  <si>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</si>
  <si>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</si>
  <si>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</si>
  <si>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</si>
  <si>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</si>
  <si>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</si>
  <si>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</si>
  <si>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</si>
  <si>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</si>
  <si>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</si>
  <si>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</si>
  <si>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</si>
  <si>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</si>
  <si>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</si>
  <si>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</si>
  <si>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</si>
  <si>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</si>
  <si>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</si>
  <si>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</si>
  <si>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</si>
  <si>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</si>
  <si>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</si>
  <si>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</si>
  <si>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</si>
  <si>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</si>
  <si>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</si>
  <si>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</si>
  <si>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</si>
  <si>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</si>
  <si>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</si>
  <si>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</si>
  <si>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</si>
  <si>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</si>
  <si>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</si>
  <si>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</si>
  <si>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</si>
  <si>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</si>
  <si>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</si>
  <si>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</si>
  <si>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</si>
  <si>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</si>
  <si>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</si>
  <si>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</si>
  <si>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</si>
  <si>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</si>
  <si>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</si>
  <si>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</si>
  <si>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</si>
  <si>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</si>
  <si>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</si>
  <si>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</si>
  <si>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</si>
  <si>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</si>
  <si>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</si>
  <si>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</si>
  <si>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</si>
  <si>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</si>
  <si>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</si>
  <si>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</si>
  <si>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</si>
  <si>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</si>
  <si>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</si>
  <si>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</si>
  <si>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</si>
  <si>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</si>
  <si>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</si>
  <si>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</si>
  <si>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</si>
  <si>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</si>
  <si>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</si>
  <si>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</si>
  <si>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</si>
  <si>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</si>
  <si>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</si>
  <si>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</si>
  <si>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</si>
  <si>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</si>
  <si>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</si>
  <si>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</si>
  <si>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</si>
  <si>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</si>
  <si>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</si>
  <si>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</si>
  <si>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</si>
  <si>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</si>
  <si>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</si>
  <si>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</si>
  <si>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</si>
  <si>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</si>
  <si>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</si>
  <si>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</si>
  <si>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</si>
  <si>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</si>
  <si>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</si>
  <si>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</si>
  <si>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</si>
  <si>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</si>
  <si>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</si>
  <si>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</si>
  <si>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</si>
  <si>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</si>
  <si>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</si>
  <si>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</si>
  <si>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</si>
  <si>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</si>
  <si>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</si>
  <si>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</si>
  <si>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</si>
  <si>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</si>
  <si>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</si>
  <si>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</si>
  <si>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</si>
  <si>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</si>
  <si>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</si>
  <si>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</si>
  <si>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</si>
  <si>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</si>
  <si>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</si>
  <si>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</si>
  <si>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</si>
  <si>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</si>
  <si>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</si>
  <si>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</si>
  <si>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</si>
  <si>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</si>
  <si>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</si>
  <si>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</si>
  <si>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</si>
  <si>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</si>
  <si>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</si>
  <si>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</si>
  <si>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</si>
  <si>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</si>
  <si>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</si>
  <si>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</si>
  <si>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</si>
  <si>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</si>
  <si>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</si>
  <si>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</si>
  <si>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</si>
  <si>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</si>
  <si>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</si>
  <si>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</si>
  <si>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</si>
  <si>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</si>
  <si>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</si>
  <si>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</si>
  <si>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</si>
  <si>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</si>
  <si>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</si>
  <si>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</si>
  <si>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</si>
  <si>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</si>
  <si>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</si>
  <si>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</si>
  <si>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</si>
  <si>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</si>
  <si>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</si>
  <si>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</si>
  <si>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</si>
  <si>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</si>
  <si>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</si>
  <si>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</si>
  <si>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</si>
  <si>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</si>
  <si>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</si>
  <si>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</si>
  <si>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</si>
  <si>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</si>
  <si>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</si>
  <si>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</si>
  <si>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</si>
  <si>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</si>
  <si>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</si>
  <si>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</si>
  <si>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</si>
  <si>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</si>
  <si>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</si>
  <si>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</si>
  <si>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</si>
  <si>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</si>
  <si>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</si>
  <si>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</si>
  <si>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</si>
  <si>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</si>
  <si>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</si>
  <si>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</si>
  <si>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</si>
  <si>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</si>
  <si>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</si>
  <si>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</si>
  <si>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</si>
  <si>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</si>
  <si>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</si>
  <si>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</si>
  <si>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</si>
  <si>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</si>
  <si>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</si>
  <si>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</si>
  <si>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</si>
  <si>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</si>
  <si>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</si>
  <si>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</si>
  <si>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</si>
  <si>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</si>
  <si>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</si>
  <si>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</si>
  <si>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</si>
  <si>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</si>
  <si>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</si>
  <si>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</si>
  <si>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</si>
  <si>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</si>
  <si>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</si>
  <si>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</si>
  <si>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</si>
  <si>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</si>
  <si>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</si>
  <si>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</si>
  <si>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</si>
  <si>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</si>
  <si>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</si>
  <si>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</si>
  <si>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</si>
  <si>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</si>
  <si>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</si>
  <si>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</si>
  <si>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</si>
  <si>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</si>
  <si>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</si>
  <si>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</si>
  <si>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</si>
  <si>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</si>
  <si>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</si>
  <si>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</si>
  <si>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</si>
  <si>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</si>
  <si>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</si>
  <si>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</si>
  <si>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</si>
  <si>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</si>
  <si>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</si>
  <si>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</si>
  <si>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</si>
  <si>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</si>
  <si>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</si>
  <si>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</si>
  <si>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</si>
  <si>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</si>
  <si>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</si>
  <si>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</si>
  <si>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</si>
  <si>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</si>
  <si>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</si>
  <si>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</si>
  <si>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</si>
  <si>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</si>
  <si>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</si>
  <si>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</si>
  <si>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</si>
  <si>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</si>
  <si>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</si>
  <si>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</si>
  <si>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</si>
  <si>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</si>
  <si>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</si>
  <si>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</si>
  <si>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</si>
  <si>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</si>
  <si>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</si>
  <si>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</si>
  <si>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</si>
  <si>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</si>
  <si>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</si>
  <si>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</si>
  <si>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</si>
  <si>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</si>
  <si>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</si>
  <si>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</si>
  <si>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</si>
  <si>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</si>
  <si>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</si>
  <si>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</si>
  <si>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</si>
  <si>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</si>
  <si>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</si>
  <si>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</si>
  <si>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</si>
  <si>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</si>
  <si>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</si>
  <si>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</si>
  <si>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</si>
  <si>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</si>
  <si>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</si>
  <si>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</si>
  <si>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</si>
  <si>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</si>
  <si>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</si>
  <si>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</si>
  <si>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</si>
  <si>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</si>
  <si>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</si>
  <si>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</si>
  <si>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</si>
  <si>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</si>
  <si>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</si>
  <si>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</si>
  <si>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</si>
  <si>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</si>
  <si>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</si>
  <si>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</si>
  <si>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</si>
  <si>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</si>
  <si>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</si>
  <si>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</si>
  <si>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</si>
  <si>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</si>
  <si>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</si>
  <si>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</si>
  <si>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</si>
  <si>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</si>
  <si>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</si>
  <si>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</si>
  <si>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</si>
  <si>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</si>
  <si>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</si>
  <si>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</si>
  <si>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</si>
  <si>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</si>
  <si>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</si>
  <si>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</si>
  <si>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</si>
  <si>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</si>
  <si>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</si>
  <si>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</si>
  <si>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</si>
  <si>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</si>
  <si>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</si>
  <si>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</si>
  <si>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</si>
  <si>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</si>
  <si>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</si>
  <si>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</si>
  <si>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</si>
  <si>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</si>
  <si>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</si>
  <si>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</si>
  <si>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</si>
  <si>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</si>
  <si>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</si>
  <si>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</si>
  <si>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</si>
  <si>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</si>
  <si>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</si>
  <si>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</si>
  <si>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</si>
  <si>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</si>
  <si>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</si>
  <si>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</si>
  <si>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</si>
  <si>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</si>
  <si>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</si>
  <si>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</si>
  <si>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</si>
  <si>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</si>
  <si>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</si>
  <si>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</si>
  <si>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</si>
  <si>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</si>
  <si>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</si>
  <si>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</si>
  <si>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</si>
  <si>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</si>
  <si>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</si>
  <si>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</si>
  <si>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</si>
  <si>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</si>
  <si>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</si>
  <si>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</si>
  <si>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</si>
  <si>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</si>
  <si>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</si>
  <si>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</si>
  <si>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</si>
  <si>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</si>
  <si>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</si>
  <si>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</si>
  <si>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</si>
  <si>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</si>
  <si>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</si>
  <si>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</si>
  <si>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</si>
  <si>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</si>
  <si>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</si>
  <si>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</si>
  <si>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</si>
  <si>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</si>
  <si>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</si>
  <si>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</si>
  <si>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</si>
  <si>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</si>
  <si>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</si>
  <si>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</si>
  <si>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</si>
  <si>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</si>
  <si>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</si>
  <si>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</si>
  <si>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</si>
  <si>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</si>
  <si>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</si>
  <si>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</si>
  <si>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</si>
  <si>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</si>
  <si>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</si>
  <si>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</si>
  <si>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</si>
  <si>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</si>
  <si>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</si>
  <si>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</si>
  <si>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</si>
  <si>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</si>
  <si>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</si>
  <si>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</si>
  <si>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</si>
  <si>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</si>
  <si>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</si>
  <si>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</si>
  <si>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</si>
  <si>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</si>
  <si>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</si>
  <si>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</si>
  <si>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</si>
  <si>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</si>
  <si>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</si>
  <si>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</si>
  <si>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</si>
  <si>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</si>
  <si>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</si>
  <si>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</si>
  <si>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</si>
  <si>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</si>
  <si>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</si>
  <si>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</si>
  <si>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</si>
  <si>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</si>
  <si>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</si>
  <si>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</si>
  <si>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</si>
  <si>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</si>
  <si>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</si>
  <si>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</si>
  <si>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</si>
  <si>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</si>
  <si>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</si>
  <si>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</si>
  <si>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</si>
  <si>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</si>
  <si>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</si>
  <si>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</si>
  <si>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</si>
  <si>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</si>
  <si>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</si>
  <si>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</si>
  <si>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</si>
  <si>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</si>
  <si>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</si>
  <si>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</si>
  <si>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</si>
  <si>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</si>
  <si>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</si>
  <si>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</si>
  <si>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</si>
  <si>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</si>
  <si>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</si>
  <si>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</si>
  <si>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</si>
  <si>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</si>
  <si>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</si>
  <si>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</si>
  <si>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</si>
  <si>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</si>
  <si>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</si>
  <si>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</si>
  <si>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</si>
  <si>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</si>
  <si>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</si>
  <si>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</si>
  <si>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</si>
  <si>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</si>
  <si>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</si>
  <si>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</si>
  <si>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</si>
  <si>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</si>
  <si>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</si>
  <si>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</si>
  <si>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</si>
  <si>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</si>
  <si>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</si>
  <si>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</si>
  <si>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</si>
  <si>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</si>
  <si>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</si>
  <si>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</si>
  <si>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</si>
  <si>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</si>
  <si>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</si>
  <si>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</si>
  <si>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</si>
  <si>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</si>
  <si>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</si>
  <si>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</si>
  <si>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</si>
  <si>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</si>
  <si>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</si>
  <si>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</si>
  <si>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</si>
  <si>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</si>
  <si>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</si>
  <si>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</si>
  <si>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</si>
  <si>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</si>
  <si>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</si>
  <si>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</si>
  <si>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</si>
  <si>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</si>
  <si>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</si>
  <si>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</si>
  <si>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</si>
  <si>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</si>
  <si>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</si>
  <si>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</si>
  <si>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</si>
  <si>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</si>
  <si>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</si>
  <si>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</si>
  <si>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</si>
  <si>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</si>
  <si>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</si>
  <si>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</si>
  <si>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</si>
  <si>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</si>
  <si>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</si>
  <si>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</si>
  <si>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</si>
  <si>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</si>
  <si>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</si>
  <si>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</si>
  <si>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</si>
  <si>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</si>
  <si>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</si>
  <si>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</si>
  <si>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</si>
  <si>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</si>
  <si>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</si>
  <si>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</si>
  <si>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</si>
  <si>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</si>
  <si>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</si>
  <si>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</si>
  <si>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</si>
  <si>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</si>
  <si>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</si>
  <si>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</si>
  <si>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</si>
  <si>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</si>
  <si>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</si>
  <si>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</si>
  <si>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</si>
  <si>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</si>
  <si>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</si>
  <si>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</si>
  <si>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</si>
  <si>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</si>
  <si>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</si>
  <si>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</si>
  <si>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</si>
  <si>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</si>
  <si>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</si>
  <si>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</si>
  <si>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</si>
  <si>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</si>
  <si>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</si>
  <si>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</si>
  <si>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</si>
  <si>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</si>
  <si>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</si>
  <si>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</si>
  <si>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</si>
  <si>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</si>
  <si>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</si>
  <si>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</si>
  <si>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</si>
  <si>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</si>
  <si>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</si>
  <si>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</si>
  <si>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</si>
  <si>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</si>
  <si>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</si>
  <si>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</si>
  <si>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</si>
  <si>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</si>
  <si>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</si>
  <si>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</si>
  <si>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</si>
  <si>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</si>
  <si>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</si>
  <si>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</si>
  <si>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</si>
  <si>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</si>
  <si>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</si>
  <si>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</si>
  <si>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</si>
  <si>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</si>
  <si>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</si>
  <si>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</si>
  <si>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</si>
  <si>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</si>
  <si>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</si>
  <si>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</si>
  <si>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</si>
  <si>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</si>
  <si>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</si>
  <si>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</si>
  <si>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</si>
  <si>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</si>
  <si>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</si>
  <si>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</si>
  <si>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</si>
  <si>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</si>
  <si>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</si>
  <si>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</si>
  <si>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</si>
  <si>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</si>
  <si>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</si>
  <si>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</si>
  <si>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</si>
  <si>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</si>
  <si>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</si>
  <si>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</si>
  <si>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</si>
  <si>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</si>
  <si>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</si>
  <si>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</si>
  <si>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</si>
  <si>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</si>
  <si>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</si>
  <si>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</si>
  <si>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</si>
  <si>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</si>
  <si>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</si>
  <si>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</si>
  <si>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</si>
  <si>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</si>
  <si>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</si>
  <si>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</si>
  <si>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</si>
  <si>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</si>
  <si>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</si>
  <si>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</si>
  <si>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</si>
  <si>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</si>
  <si>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</si>
  <si>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</si>
  <si>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</si>
  <si>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</si>
  <si>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</si>
  <si>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</si>
  <si>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</si>
  <si>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</si>
  <si>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</si>
  <si>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</si>
  <si>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</si>
  <si>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</si>
  <si>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</si>
  <si>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</si>
  <si>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</si>
  <si>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</si>
  <si>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</si>
  <si>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</si>
  <si>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</si>
  <si>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</si>
  <si>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</si>
  <si>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</si>
  <si>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</si>
  <si>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</si>
  <si>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</si>
  <si>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</si>
  <si>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</si>
  <si>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</si>
  <si>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</si>
  <si>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</si>
  <si>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</si>
  <si>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</si>
  <si>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</si>
  <si>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</si>
  <si>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</si>
  <si>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</si>
  <si>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</si>
  <si>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</si>
  <si>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</si>
  <si>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</si>
  <si>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</si>
  <si>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</si>
  <si>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</si>
  <si>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</si>
  <si>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</si>
  <si>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</si>
  <si>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</si>
  <si>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</si>
  <si>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</si>
  <si>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</si>
  <si>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</si>
  <si>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</si>
  <si>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</si>
  <si>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</si>
  <si>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</si>
  <si>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</si>
  <si>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</si>
  <si>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</si>
  <si>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</si>
  <si>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</si>
  <si>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</si>
  <si>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</si>
  <si>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</si>
  <si>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</si>
  <si>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</si>
  <si>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</si>
  <si>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</si>
  <si>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</si>
  <si>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</si>
  <si>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</si>
  <si>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</si>
  <si>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</si>
  <si>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</si>
  <si>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</si>
  <si>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</si>
  <si>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</si>
  <si>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</si>
  <si>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</si>
  <si>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</si>
  <si>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</si>
  <si>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</si>
  <si>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</si>
  <si>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</si>
  <si>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</si>
  <si>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</si>
  <si>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</si>
  <si>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</si>
  <si>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</si>
  <si>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</si>
  <si>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</si>
  <si>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</si>
  <si>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</si>
  <si>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</si>
  <si>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</si>
  <si>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</si>
  <si>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</si>
  <si>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</si>
  <si>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</si>
  <si>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</si>
  <si>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</si>
  <si>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</si>
  <si>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</si>
  <si>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</si>
  <si>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</si>
  <si>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</si>
  <si>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</si>
  <si>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</si>
  <si>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</si>
  <si>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</si>
  <si>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</si>
  <si>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</si>
  <si>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</si>
  <si>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</si>
  <si>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</si>
  <si>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</si>
  <si>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</si>
  <si>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</si>
  <si>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</si>
  <si>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</si>
  <si>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</si>
  <si>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</si>
  <si>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</si>
  <si>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</si>
  <si>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</si>
  <si>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</si>
  <si>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</si>
  <si>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</si>
  <si>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</si>
  <si>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</si>
  <si>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</si>
  <si>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</si>
  <si>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</si>
  <si>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</si>
  <si>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</si>
  <si>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</si>
  <si>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</si>
  <si>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</si>
  <si>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</si>
  <si>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</si>
  <si>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</si>
  <si>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</si>
  <si>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</si>
  <si>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</si>
  <si>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</si>
  <si>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</si>
  <si>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</si>
  <si>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</si>
  <si>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</si>
  <si>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</si>
  <si>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</si>
  <si>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</si>
  <si>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</si>
  <si>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</si>
  <si>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</si>
  <si>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</si>
  <si>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</si>
  <si>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</si>
  <si>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</si>
  <si>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</si>
  <si>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</si>
  <si>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</si>
  <si>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</si>
  <si>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</si>
  <si>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</si>
  <si>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</si>
  <si>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</si>
  <si>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</si>
  <si>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</si>
  <si>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</si>
  <si>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</si>
  <si>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</si>
  <si>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</si>
  <si>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</si>
  <si>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</si>
  <si>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</si>
  <si>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</si>
  <si>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</si>
  <si>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</si>
  <si>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</si>
  <si>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</si>
  <si>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</si>
  <si>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</si>
  <si>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</si>
  <si>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</si>
  <si>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</si>
  <si>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</si>
  <si>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</si>
  <si>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</si>
  <si>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</si>
  <si>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</si>
  <si>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</si>
  <si>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</si>
  <si>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</si>
  <si>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</si>
  <si>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</si>
  <si>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</si>
  <si>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</si>
  <si>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</si>
  <si>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</si>
  <si>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</si>
  <si>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</si>
  <si>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</si>
  <si>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</si>
  <si>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</si>
  <si>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</si>
  <si>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</si>
  <si>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</si>
  <si>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</si>
  <si>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</si>
  <si>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</si>
  <si>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</si>
  <si>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</si>
  <si>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</si>
  <si>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</si>
  <si>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</si>
  <si>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</si>
  <si>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</si>
  <si>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</si>
  <si>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</si>
  <si>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</si>
  <si>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</si>
  <si>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</si>
  <si>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</si>
  <si>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</si>
  <si>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</si>
  <si>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</si>
  <si>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</si>
  <si>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</si>
  <si>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</si>
  <si>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</si>
  <si>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</si>
  <si>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</si>
  <si>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</si>
  <si>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</si>
  <si>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</si>
  <si>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</si>
  <si>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</si>
  <si>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</si>
  <si>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</si>
  <si>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</si>
  <si>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</si>
  <si>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</si>
  <si>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</si>
  <si>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</si>
  <si>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</si>
  <si>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</si>
  <si>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</si>
  <si>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</si>
  <si>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</si>
  <si>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</si>
  <si>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</si>
  <si>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</si>
  <si>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</si>
  <si>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</si>
  <si>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</si>
  <si>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</si>
  <si>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</si>
  <si>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</si>
  <si>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</si>
  <si>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</si>
  <si>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</si>
  <si>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</si>
  <si>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</si>
  <si>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</si>
  <si>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</si>
  <si>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</si>
  <si>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</si>
  <si>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</si>
  <si>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</si>
  <si>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</si>
  <si>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</si>
  <si>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</si>
  <si>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</si>
  <si>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</si>
  <si>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</si>
  <si>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</si>
  <si>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</si>
  <si>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</si>
  <si>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</si>
  <si>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</si>
  <si>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</si>
  <si>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</si>
  <si>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</si>
  <si>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</si>
  <si>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</si>
  <si>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</si>
  <si>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</si>
  <si>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</si>
  <si>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</si>
  <si>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</si>
  <si>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</si>
  <si>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</si>
  <si>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</si>
  <si>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</si>
  <si>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</si>
  <si>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</si>
  <si>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</si>
  <si>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</si>
  <si>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</si>
  <si>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</si>
  <si>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</si>
  <si>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</si>
  <si>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</si>
  <si>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</si>
  <si>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</si>
  <si>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</si>
  <si>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</si>
  <si>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</si>
  <si>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</si>
  <si>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</si>
  <si>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</si>
  <si>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</si>
  <si>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</si>
  <si>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</si>
  <si>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</si>
  <si>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</si>
  <si>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</si>
  <si>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</si>
  <si>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</si>
  <si>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</si>
  <si>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</si>
  <si>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</si>
  <si>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</si>
  <si>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</si>
  <si>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</si>
  <si>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</si>
  <si>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</si>
  <si>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</si>
  <si>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</si>
  <si>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</si>
  <si>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</si>
  <si>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</si>
  <si>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</si>
  <si>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</si>
  <si>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</si>
  <si>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</si>
  <si>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</si>
  <si>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</si>
  <si>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</si>
  <si>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</si>
  <si>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</si>
  <si>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</si>
  <si>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</si>
  <si>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</si>
  <si>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</si>
  <si>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</si>
  <si>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</si>
  <si>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</si>
  <si>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</si>
  <si>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</si>
  <si>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</si>
  <si>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</si>
  <si>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</si>
  <si>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</si>
  <si>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</si>
  <si>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</si>
  <si>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</si>
  <si>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</si>
  <si>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</si>
  <si>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</si>
  <si>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</si>
  <si>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</si>
  <si>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</si>
  <si>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</si>
  <si>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</si>
  <si>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</si>
  <si>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</si>
  <si>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</si>
  <si>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</si>
  <si>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</si>
  <si>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</si>
  <si>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</si>
  <si>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</si>
  <si>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</si>
  <si>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</si>
  <si>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</si>
  <si>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</si>
  <si>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</si>
  <si>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</si>
  <si>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</si>
  <si>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</si>
  <si>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</si>
  <si>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</si>
  <si>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</si>
  <si>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</si>
  <si>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</si>
  <si>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</si>
  <si>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</si>
  <si>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</si>
  <si>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</si>
  <si>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</si>
  <si>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</si>
  <si>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</si>
  <si>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</si>
  <si>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</si>
  <si>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</si>
  <si>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</si>
  <si>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</si>
  <si>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</si>
  <si>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</si>
  <si>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</si>
  <si>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</si>
  <si>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</si>
  <si>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</si>
  <si>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</si>
  <si>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</si>
  <si>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</si>
  <si>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</si>
  <si>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</si>
  <si>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</si>
  <si>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</si>
  <si>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</si>
  <si>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</si>
  <si>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</si>
  <si>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</si>
  <si>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</si>
  <si>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</si>
  <si>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</si>
  <si>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</si>
  <si>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</si>
  <si>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</si>
  <si>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</si>
  <si>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</si>
  <si>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</si>
  <si>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</si>
  <si>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</si>
  <si>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</si>
  <si>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</si>
  <si>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</si>
  <si>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</si>
  <si>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</si>
  <si>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</si>
  <si>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</si>
  <si>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</si>
  <si>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</si>
  <si>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</si>
  <si>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</si>
  <si>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</si>
  <si>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</si>
  <si>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</si>
  <si>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</si>
  <si>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</si>
  <si>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</si>
  <si>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</si>
  <si>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</si>
  <si>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</si>
  <si>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</si>
  <si>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</si>
  <si>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</si>
  <si>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</si>
  <si>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</si>
  <si>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</si>
  <si>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</si>
  <si>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</si>
  <si>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</si>
  <si>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</si>
  <si>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</si>
  <si>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</si>
  <si>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</si>
  <si>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</si>
  <si>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</si>
  <si>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</si>
  <si>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</si>
  <si>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</si>
  <si>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</si>
  <si>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</si>
  <si>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</si>
  <si>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</si>
  <si>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</si>
  <si>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</si>
  <si>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</si>
  <si>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</si>
  <si>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</si>
  <si>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</si>
  <si>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</si>
  <si>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</si>
  <si>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</si>
  <si>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</si>
  <si>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</si>
  <si>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</si>
  <si>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</si>
  <si>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</si>
  <si>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</si>
  <si>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</si>
  <si>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</si>
  <si>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</si>
  <si>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</si>
  <si>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</si>
  <si>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</si>
  <si>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</si>
  <si>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</si>
  <si>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</si>
  <si>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</si>
  <si>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</si>
  <si>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</si>
  <si>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</si>
  <si>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</si>
  <si>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</si>
  <si>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</si>
  <si>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</si>
  <si>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</si>
  <si>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</si>
  <si>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</si>
  <si>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</si>
  <si>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</si>
  <si>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</si>
  <si>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</si>
  <si>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</si>
  <si>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</si>
  <si>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</si>
  <si>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</si>
  <si>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</si>
  <si>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</si>
  <si>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</si>
  <si>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</si>
  <si>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</si>
  <si>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</si>
  <si>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</si>
  <si>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</si>
  <si>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</si>
  <si>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</si>
  <si>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</si>
  <si>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</si>
  <si>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</si>
  <si>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</si>
  <si>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</si>
  <si>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</si>
  <si>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</si>
  <si>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</si>
  <si>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</si>
  <si>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</si>
  <si>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</si>
  <si>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</si>
  <si>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</si>
  <si>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</si>
  <si>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</si>
  <si>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</si>
  <si>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</si>
  <si>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</si>
  <si>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</si>
  <si>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</si>
  <si>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</si>
  <si>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</si>
  <si>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</si>
  <si>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</si>
  <si>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</si>
  <si>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</si>
  <si>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</si>
  <si>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</si>
  <si>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</si>
  <si>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</si>
  <si>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</si>
  <si>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</si>
  <si>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</si>
  <si>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</si>
  <si>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</si>
  <si>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</si>
  <si>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</si>
  <si>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</si>
  <si>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</si>
  <si>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</si>
  <si>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</si>
  <si>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</si>
  <si>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</si>
  <si>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</si>
  <si>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</si>
  <si>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</si>
  <si>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</si>
  <si>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</si>
  <si>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</si>
  <si>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</si>
  <si>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</si>
  <si>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</si>
  <si>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</si>
  <si>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</si>
  <si>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</si>
  <si>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</si>
  <si>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</si>
  <si>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</si>
  <si>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</si>
  <si>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</si>
  <si>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</si>
  <si>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</si>
  <si>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</si>
  <si>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</si>
  <si>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</si>
  <si>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</si>
  <si>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</si>
  <si>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</si>
  <si>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</si>
  <si>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</si>
  <si>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</si>
  <si>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</si>
  <si>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</si>
  <si>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</si>
  <si>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</si>
  <si>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</si>
  <si>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</si>
  <si>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</si>
  <si>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</si>
  <si>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</si>
  <si>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</si>
  <si>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</si>
  <si>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</si>
  <si>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</si>
  <si>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</si>
  <si>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</si>
  <si>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</si>
  <si>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</si>
  <si>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</si>
  <si>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</si>
  <si>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</si>
  <si>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</si>
  <si>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</si>
  <si>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</si>
  <si>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</si>
  <si>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</si>
  <si>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</si>
  <si>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</si>
  <si>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</si>
  <si>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</si>
  <si>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</si>
  <si>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</si>
  <si>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</si>
  <si>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</si>
  <si>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</si>
  <si>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</si>
  <si>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</si>
  <si>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</si>
  <si>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</si>
  <si>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</si>
  <si>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</si>
  <si>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</si>
  <si>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</si>
  <si>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</si>
  <si>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</si>
  <si>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</si>
  <si>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</si>
  <si>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</si>
  <si>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</si>
  <si>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</si>
  <si>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</si>
  <si>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</si>
  <si>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</si>
  <si>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</si>
  <si>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</si>
  <si>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</si>
  <si>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</si>
  <si>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</si>
  <si>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</si>
  <si>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</si>
  <si>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</si>
  <si>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</si>
  <si>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</si>
  <si>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</si>
  <si>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</si>
  <si>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</si>
  <si>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</si>
  <si>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</si>
  <si>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</si>
  <si>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</si>
  <si>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</si>
  <si>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</si>
  <si>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</si>
  <si>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</si>
  <si>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</si>
  <si>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</si>
  <si>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</si>
  <si>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</si>
  <si>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</si>
  <si>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</si>
  <si>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</si>
  <si>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</si>
  <si>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</si>
  <si>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</si>
  <si>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</si>
  <si>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</si>
  <si>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</si>
  <si>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</si>
  <si>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</si>
  <si>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</si>
  <si>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</si>
  <si>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</si>
  <si>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</si>
  <si>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</si>
  <si>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</si>
  <si>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</si>
  <si>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</si>
  <si>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</si>
  <si>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</si>
  <si>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</si>
  <si>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</si>
  <si>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</si>
  <si>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</si>
  <si>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</si>
  <si>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</si>
  <si>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</si>
  <si>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</si>
  <si>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</si>
  <si>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</si>
  <si>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</si>
  <si>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</si>
  <si>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</si>
  <si>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</si>
  <si>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</si>
  <si>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</si>
  <si>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</si>
  <si>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</si>
  <si>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</si>
  <si>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</si>
  <si>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</si>
  <si>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</si>
  <si>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</si>
  <si>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</si>
  <si>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</si>
  <si>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</si>
  <si>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</si>
  <si>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</si>
  <si>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</si>
  <si>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</si>
  <si>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</si>
  <si>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</si>
  <si>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</si>
  <si>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</si>
  <si>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</si>
  <si>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</si>
  <si>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</si>
  <si>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</si>
  <si>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</si>
  <si>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</si>
  <si>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</si>
  <si>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</si>
  <si>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</si>
  <si>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</si>
  <si>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</si>
  <si>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</si>
  <si>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</si>
  <si>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</si>
  <si>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</si>
  <si>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</si>
  <si>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</si>
  <si>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</si>
  <si>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</si>
  <si>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</si>
  <si>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</si>
  <si>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</si>
  <si>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</si>
  <si>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</si>
  <si>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</si>
  <si>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</si>
  <si>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</si>
  <si>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</si>
  <si>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</si>
  <si>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</si>
  <si>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</si>
  <si>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</si>
  <si>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</si>
  <si>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</si>
  <si>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</si>
  <si>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</si>
  <si>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</si>
  <si>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</si>
  <si>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</si>
  <si>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</si>
  <si>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</si>
  <si>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</si>
  <si>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</si>
  <si>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</si>
  <si>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</si>
  <si>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</si>
  <si>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</si>
  <si>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</si>
  <si>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</si>
  <si>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</si>
  <si>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</si>
  <si>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</si>
  <si>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</si>
  <si>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</si>
  <si>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</si>
  <si>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</si>
  <si>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</si>
  <si>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</si>
  <si>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</si>
  <si>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</si>
  <si>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</si>
  <si>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</si>
  <si>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</si>
  <si>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</si>
  <si>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</si>
  <si>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</si>
  <si>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</si>
  <si>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</si>
  <si>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</si>
  <si>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</si>
  <si>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</si>
  <si>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</si>
  <si>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</si>
  <si>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</si>
  <si>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</si>
  <si>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</si>
  <si>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</si>
  <si>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</si>
  <si>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</si>
  <si>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</si>
  <si>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</si>
  <si>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</si>
  <si>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</si>
  <si>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</si>
  <si>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</si>
  <si>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</si>
  <si>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</si>
  <si>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</si>
  <si>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</si>
  <si>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</si>
  <si>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</si>
  <si>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</si>
  <si>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</si>
  <si>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</si>
  <si>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</si>
  <si>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</si>
  <si>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</si>
  <si>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</si>
  <si>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</si>
  <si>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</si>
  <si>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</si>
  <si>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</si>
  <si>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</si>
  <si>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</si>
  <si>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</si>
  <si>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</si>
  <si>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</si>
  <si>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</si>
  <si>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</si>
  <si>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</si>
  <si>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</si>
  <si>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</si>
  <si>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</si>
  <si>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</si>
  <si>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</si>
  <si>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</si>
  <si>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</si>
  <si>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</si>
  <si>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</si>
  <si>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</si>
  <si>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</si>
  <si>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</si>
  <si>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</si>
  <si>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</si>
  <si>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</si>
  <si>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</si>
  <si>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</si>
  <si>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</si>
  <si>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</si>
  <si>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</si>
  <si>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</si>
  <si>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</si>
  <si>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</si>
  <si>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</si>
  <si>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</si>
  <si>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</si>
  <si>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</si>
  <si>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</si>
  <si>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</si>
  <si>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</si>
  <si>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</si>
  <si>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</si>
  <si>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</si>
  <si>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</si>
  <si>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</si>
  <si>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</si>
  <si>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</si>
  <si>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</si>
  <si>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</si>
  <si>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</si>
  <si>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</si>
  <si>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</si>
  <si>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</si>
  <si>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</si>
  <si>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</si>
  <si>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</si>
  <si>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</si>
  <si>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</si>
  <si>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</si>
  <si>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</si>
  <si>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</si>
  <si>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</si>
  <si>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</si>
  <si>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</si>
  <si>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</si>
  <si>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</si>
  <si>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</si>
  <si>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</si>
  <si>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</si>
  <si>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</si>
  <si>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</si>
  <si>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</si>
  <si>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</si>
  <si>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</si>
  <si>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</si>
  <si>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</si>
  <si>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</si>
  <si>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</si>
  <si>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</si>
  <si>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</si>
  <si>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</si>
  <si>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</si>
  <si>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</si>
  <si>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</si>
  <si>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</si>
  <si>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</si>
  <si>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</si>
  <si>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</si>
  <si>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</si>
  <si>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</si>
  <si>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</si>
  <si>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</si>
  <si>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</si>
  <si>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</si>
  <si>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</si>
  <si>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</si>
  <si>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</si>
  <si>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</si>
  <si>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</si>
  <si>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</si>
  <si>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</si>
  <si>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</si>
  <si>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</si>
  <si>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</si>
  <si>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</si>
  <si>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</si>
  <si>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</si>
  <si>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</si>
  <si>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</si>
  <si>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</si>
  <si>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</si>
  <si>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</si>
  <si>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</si>
  <si>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</si>
  <si>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</si>
  <si>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</si>
  <si>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</si>
  <si>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</si>
  <si>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</si>
  <si>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</si>
  <si>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</si>
  <si>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</si>
  <si>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</si>
  <si>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</si>
  <si>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</si>
  <si>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</si>
  <si>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</si>
  <si>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</si>
  <si>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</si>
  <si>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</si>
  <si>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</si>
  <si>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</si>
  <si>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</si>
  <si>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</si>
  <si>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</si>
  <si>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</si>
  <si>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</si>
  <si>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</si>
  <si>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</si>
  <si>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</si>
  <si>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</si>
  <si>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</si>
  <si>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</si>
  <si>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</si>
  <si>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</si>
  <si>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</si>
  <si>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</si>
  <si>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</si>
  <si>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</si>
  <si>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</si>
  <si>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</si>
  <si>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</si>
  <si>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</si>
  <si>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</si>
  <si>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</si>
  <si>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</si>
  <si>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</si>
  <si>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</si>
  <si>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</si>
  <si>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</si>
  <si>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</si>
  <si>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</si>
  <si>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</si>
  <si>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</si>
  <si>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</si>
  <si>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</si>
  <si>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</si>
  <si>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</si>
  <si>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</si>
  <si>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</si>
  <si>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</si>
  <si>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</si>
  <si>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</si>
  <si>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</si>
  <si>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</si>
  <si>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</si>
  <si>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</si>
  <si>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</si>
  <si>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</si>
  <si>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</si>
  <si>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</si>
  <si>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</si>
  <si>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</si>
  <si>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</si>
  <si>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</si>
  <si>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</si>
  <si>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</si>
  <si>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</si>
  <si>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</si>
  <si>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</si>
  <si>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</si>
  <si>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</si>
  <si>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</si>
  <si>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</si>
  <si>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</si>
  <si>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</si>
  <si>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</si>
  <si>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</si>
  <si>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</si>
  <si>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</si>
  <si>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</si>
  <si>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</si>
  <si>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</si>
  <si>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</si>
  <si>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</si>
  <si>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</si>
  <si>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</si>
  <si>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</si>
  <si>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</si>
  <si>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</si>
  <si>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</si>
  <si>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</si>
  <si>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</si>
  <si>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</si>
  <si>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</si>
  <si>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</si>
  <si>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</si>
  <si>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</si>
  <si>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</si>
  <si>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</si>
  <si>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</si>
  <si>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</si>
  <si>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</si>
  <si>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</si>
  <si>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</si>
  <si>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</si>
  <si>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</si>
  <si>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</si>
  <si>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</si>
  <si>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</si>
  <si>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</si>
  <si>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</si>
  <si>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</si>
  <si>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</si>
  <si>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</si>
  <si>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</si>
  <si>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</si>
  <si>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</si>
  <si>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</si>
  <si>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</si>
  <si>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</si>
  <si>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</si>
  <si>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</si>
  <si>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</si>
  <si>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</si>
  <si>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</si>
  <si>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</si>
  <si>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</si>
  <si>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</si>
  <si>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</si>
  <si>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</si>
  <si>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</si>
  <si>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</si>
  <si>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</si>
  <si>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</si>
  <si>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</si>
  <si>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</si>
  <si>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</si>
  <si>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</si>
  <si>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</si>
  <si>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</si>
  <si>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</si>
  <si>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</si>
  <si>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</si>
  <si>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</si>
  <si>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</si>
  <si>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</si>
  <si>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</si>
  <si>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</si>
  <si>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</si>
  <si>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</si>
  <si>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</si>
  <si>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</si>
  <si>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</si>
  <si>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</si>
  <si>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</si>
  <si>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</si>
  <si>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</si>
  <si>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</si>
  <si>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</si>
  <si>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</si>
  <si>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</si>
  <si>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</si>
  <si>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</si>
  <si>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</si>
  <si>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</si>
  <si>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</si>
  <si>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</si>
  <si>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</si>
  <si>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</si>
  <si>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</si>
  <si>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</si>
  <si>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</si>
  <si>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</si>
  <si>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</si>
  <si>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</si>
  <si>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</si>
  <si>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</si>
  <si>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</si>
  <si>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</si>
  <si>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</si>
  <si>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</si>
  <si>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</si>
  <si>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</si>
  <si>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</si>
  <si>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</si>
  <si>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</si>
  <si>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</si>
  <si>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</si>
  <si>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</si>
  <si>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</si>
  <si>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</si>
  <si>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</si>
  <si>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</si>
  <si>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</si>
  <si>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</si>
  <si>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</si>
  <si>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</si>
  <si>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</si>
  <si>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</si>
  <si>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</si>
  <si>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</si>
  <si>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</si>
  <si>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</si>
  <si>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</si>
  <si>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</si>
  <si>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</si>
  <si>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</si>
  <si>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</si>
  <si>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</si>
  <si>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</si>
  <si>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</si>
  <si>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</si>
  <si>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</si>
  <si>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</si>
  <si>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</si>
  <si>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</si>
  <si>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</si>
  <si>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</si>
  <si>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</si>
  <si>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</si>
  <si>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</si>
  <si>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</si>
  <si>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</si>
  <si>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</si>
  <si>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</si>
  <si>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</si>
  <si>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</si>
  <si>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</si>
  <si>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</si>
  <si>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</si>
  <si>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</si>
  <si>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</si>
  <si>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</si>
  <si>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</si>
  <si>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</si>
  <si>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</si>
  <si>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</si>
  <si>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</si>
  <si>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</si>
  <si>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</si>
  <si>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</si>
  <si>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</si>
  <si>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</si>
  <si>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</si>
  <si>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</si>
  <si>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</si>
  <si>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</si>
  <si>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</si>
  <si>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</si>
  <si>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</si>
  <si>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</si>
  <si>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</si>
  <si>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</si>
  <si>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</si>
  <si>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</si>
  <si>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</si>
  <si>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</si>
  <si>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</si>
  <si>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</si>
  <si>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</si>
  <si>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</si>
  <si>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</si>
  <si>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</si>
  <si>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</si>
  <si>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</si>
  <si>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</si>
  <si>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</si>
  <si>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</si>
  <si>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</si>
  <si>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</si>
  <si>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</si>
  <si>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</si>
  <si>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</si>
  <si>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</si>
  <si>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</si>
  <si>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</si>
  <si>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</si>
  <si>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</si>
  <si>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</si>
  <si>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</si>
  <si>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</si>
  <si>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</si>
  <si>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</si>
  <si>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</si>
  <si>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</si>
  <si>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</si>
  <si>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</si>
  <si>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</si>
  <si>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</si>
  <si>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</si>
  <si>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</si>
  <si>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</si>
  <si>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</si>
  <si>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</si>
  <si>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</si>
  <si>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</si>
  <si>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</si>
  <si>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</si>
  <si>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</si>
  <si>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</si>
  <si>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</si>
  <si>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</si>
  <si>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</si>
  <si>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</si>
  <si>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</si>
  <si>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</si>
  <si>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</si>
  <si>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</si>
  <si>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</si>
  <si>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</si>
  <si>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</si>
  <si>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</si>
  <si>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</si>
  <si>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</si>
  <si>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</si>
  <si>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</si>
  <si>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</si>
  <si>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</si>
  <si>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</si>
  <si>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</si>
  <si>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</si>
  <si>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</si>
  <si>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</si>
  <si>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</si>
  <si>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</si>
  <si>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</si>
  <si>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</si>
  <si>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</si>
  <si>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</si>
  <si>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</si>
  <si>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</si>
  <si>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</si>
  <si>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</si>
  <si>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</si>
  <si>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</si>
  <si>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</si>
  <si>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</si>
  <si>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</si>
  <si>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</si>
  <si>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</si>
  <si>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</si>
  <si>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</si>
  <si>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</si>
  <si>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</si>
  <si>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</si>
  <si>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</si>
  <si>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</si>
  <si>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</si>
  <si>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</si>
  <si>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</si>
  <si>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</si>
  <si>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</si>
  <si>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</si>
  <si>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</si>
  <si>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</si>
  <si>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</si>
  <si>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</si>
  <si>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</si>
  <si>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</si>
  <si>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</si>
  <si>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</si>
  <si>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</si>
  <si>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</si>
  <si>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</si>
  <si>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</si>
  <si>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</si>
  <si>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</si>
  <si>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</si>
  <si>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</si>
  <si>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</si>
  <si>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</si>
  <si>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</si>
  <si>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</si>
  <si>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</si>
  <si>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</si>
  <si>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</si>
  <si>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</si>
  <si>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</si>
  <si>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</si>
  <si>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</si>
  <si>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</si>
  <si>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</si>
  <si>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</si>
  <si>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</si>
  <si>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</si>
  <si>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</si>
  <si>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</si>
  <si>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</si>
  <si>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</si>
  <si>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</si>
  <si>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</si>
  <si>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</si>
  <si>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</si>
  <si>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</si>
  <si>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</si>
  <si>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</si>
  <si>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</si>
  <si>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</si>
  <si>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</si>
  <si>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</si>
  <si>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</si>
  <si>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</si>
  <si>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</si>
  <si>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</si>
  <si>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</si>
  <si>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</si>
  <si>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</si>
  <si>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</si>
  <si>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</si>
  <si>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</si>
  <si>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</si>
  <si>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</si>
  <si>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</si>
  <si>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</si>
  <si>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</si>
  <si>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</si>
  <si>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</si>
  <si>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</si>
  <si>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</si>
  <si>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</si>
  <si>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</si>
  <si>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</si>
  <si>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</si>
  <si>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</si>
  <si>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</si>
  <si>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</si>
  <si>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</si>
  <si>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</si>
  <si>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</si>
  <si>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</si>
  <si>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</si>
  <si>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</si>
  <si>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</si>
  <si>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</si>
  <si>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</si>
  <si>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</si>
  <si>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</si>
  <si>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</si>
  <si>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</si>
  <si>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</si>
  <si>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</si>
  <si>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</si>
  <si>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</si>
  <si>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</si>
  <si>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</si>
  <si>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</si>
  <si>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</si>
  <si>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</si>
  <si>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</si>
  <si>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</si>
  <si>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</si>
  <si>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</si>
  <si>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</si>
  <si>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</si>
  <si>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</si>
  <si>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</si>
  <si>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</si>
  <si>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</si>
  <si>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</si>
  <si>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</si>
  <si>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</si>
  <si>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</si>
  <si>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</si>
  <si>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</si>
  <si>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</si>
  <si>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</si>
  <si>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</si>
  <si>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</si>
  <si>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</si>
  <si>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</si>
  <si>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</si>
  <si>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</si>
  <si>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</si>
  <si>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</si>
  <si>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</si>
  <si>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</si>
  <si>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</si>
  <si>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</si>
  <si>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</si>
  <si>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</si>
  <si>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</si>
  <si>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</si>
  <si>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</si>
  <si>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</si>
  <si>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</si>
  <si>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</si>
  <si>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</si>
  <si>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</si>
  <si>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</si>
  <si>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</si>
  <si>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</si>
  <si>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</si>
  <si>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</si>
  <si>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</si>
  <si>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</si>
  <si>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</si>
  <si>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</si>
  <si>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</si>
  <si>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</si>
  <si>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</si>
  <si>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</si>
  <si>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</si>
  <si>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</si>
  <si>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</si>
  <si>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</si>
  <si>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</si>
  <si>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</si>
  <si>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</si>
  <si>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</si>
  <si>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</si>
  <si>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</si>
  <si>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</si>
  <si>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</si>
  <si>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</si>
  <si>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</si>
  <si>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</si>
  <si>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</si>
  <si>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</si>
  <si>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</si>
  <si>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</si>
  <si>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</si>
  <si>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</si>
  <si>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</si>
  <si>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</si>
  <si>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</si>
  <si>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</si>
  <si>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</si>
  <si>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</si>
  <si>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</si>
  <si>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</si>
  <si>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</si>
  <si>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</si>
  <si>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</si>
  <si>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</si>
  <si>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</si>
  <si>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</si>
  <si>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</si>
  <si>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</si>
  <si>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</si>
  <si>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</si>
  <si>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</si>
  <si>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</si>
  <si>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</si>
  <si>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</si>
  <si>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</si>
  <si>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</si>
  <si>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</si>
  <si>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</si>
  <si>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</si>
  <si>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</si>
  <si>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</si>
  <si>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</si>
  <si>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</si>
  <si>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</si>
  <si>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</si>
  <si>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</si>
  <si>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</si>
  <si>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</si>
  <si>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</si>
  <si>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</si>
  <si>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</si>
  <si>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</si>
  <si>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</si>
  <si>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</si>
  <si>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</si>
  <si>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</si>
  <si>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</si>
  <si>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</si>
  <si>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</si>
  <si>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</si>
  <si>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</si>
  <si>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</si>
  <si>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</si>
  <si>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</si>
  <si>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</si>
  <si>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</si>
  <si>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</si>
  <si>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</si>
  <si>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</si>
  <si>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</si>
  <si>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</si>
  <si>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</si>
  <si>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</si>
  <si>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</si>
  <si>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</si>
  <si>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</si>
  <si>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</si>
  <si>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</si>
  <si>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</si>
  <si>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</si>
  <si>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</si>
  <si>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</si>
  <si>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</si>
  <si>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</si>
  <si>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</si>
  <si>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</si>
  <si>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</si>
  <si>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</si>
  <si>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</si>
  <si>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</si>
  <si>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</si>
  <si>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</si>
  <si>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</si>
  <si>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</si>
  <si>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</si>
  <si>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</si>
  <si>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</si>
  <si>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</si>
  <si>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</si>
  <si>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</si>
  <si>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</si>
  <si>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</si>
  <si>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</si>
  <si>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</si>
  <si>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</si>
  <si>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</si>
  <si>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</si>
  <si>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</si>
  <si>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</si>
  <si>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</si>
  <si>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</si>
  <si>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</si>
  <si>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</si>
  <si>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</si>
  <si>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</si>
  <si>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</si>
  <si>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</si>
  <si>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</si>
  <si>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</si>
  <si>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</si>
  <si>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</si>
  <si>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</si>
  <si>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</si>
  <si>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</si>
  <si>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</si>
  <si>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</si>
  <si>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</si>
  <si>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</si>
  <si>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</si>
  <si>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</si>
  <si>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</si>
  <si>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</si>
  <si>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</si>
  <si>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</si>
  <si>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</si>
  <si>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</si>
  <si>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</si>
  <si>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</si>
  <si>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</si>
  <si>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</si>
  <si>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</si>
  <si>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</si>
  <si>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</si>
  <si>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</si>
  <si>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</si>
  <si>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</si>
  <si>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</si>
  <si>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</si>
  <si>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</si>
  <si>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</si>
  <si>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</si>
  <si>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</si>
  <si>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</si>
  <si>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</si>
  <si>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</si>
  <si>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</si>
  <si>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</si>
  <si>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</si>
  <si>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</si>
  <si>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</si>
  <si>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</si>
  <si>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</si>
  <si>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</si>
  <si>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</si>
  <si>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</si>
  <si>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</si>
  <si>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</si>
  <si>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</si>
  <si>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</si>
  <si>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</si>
  <si>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</si>
  <si>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</si>
  <si>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</si>
  <si>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</si>
  <si>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</si>
  <si>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</si>
  <si>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</si>
  <si>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</si>
  <si>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</si>
  <si>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</si>
  <si>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</si>
  <si>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</si>
  <si>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</si>
  <si>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</si>
  <si>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</si>
  <si>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</si>
  <si>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</si>
  <si>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</si>
  <si>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</si>
  <si>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</si>
  <si>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</si>
  <si>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</si>
  <si>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</si>
  <si>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</si>
  <si>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</si>
  <si>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</si>
  <si>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</si>
  <si>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</si>
  <si>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</si>
  <si>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</si>
  <si>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</si>
  <si>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</si>
  <si>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</si>
  <si>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</si>
  <si>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</si>
  <si>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</si>
  <si>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</si>
  <si>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</si>
  <si>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</si>
  <si>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</si>
  <si>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</si>
  <si>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</si>
  <si>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</si>
  <si>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</si>
  <si>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</si>
  <si>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</si>
  <si>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</si>
  <si>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</si>
  <si>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</si>
  <si>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</si>
  <si>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</si>
  <si>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</si>
  <si>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</si>
  <si>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</si>
  <si>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</si>
  <si>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</si>
  <si>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</si>
  <si>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</si>
  <si>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</si>
  <si>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</si>
  <si>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</si>
  <si>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</si>
  <si>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</si>
  <si>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</si>
  <si>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</si>
  <si>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</si>
  <si>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</si>
  <si>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</si>
  <si>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</si>
  <si>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</si>
  <si>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</si>
  <si>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</si>
  <si>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</si>
  <si>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</si>
  <si>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</si>
  <si>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</si>
  <si>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</si>
  <si>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</si>
  <si>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</si>
  <si>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</si>
  <si>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</si>
  <si>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</si>
  <si>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</si>
  <si>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</si>
  <si>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</si>
  <si>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</si>
  <si>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</si>
  <si>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</si>
  <si>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</si>
  <si>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</si>
  <si>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</si>
  <si>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</si>
  <si>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</si>
  <si>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</si>
  <si>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</si>
  <si>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</si>
  <si>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</si>
  <si>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</si>
  <si>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</si>
  <si>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</si>
  <si>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</si>
  <si>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</si>
  <si>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</si>
  <si>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</si>
  <si>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</si>
  <si>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</si>
  <si>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</si>
  <si>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</si>
  <si>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</si>
  <si>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</si>
  <si>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</si>
  <si>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</si>
  <si>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</si>
  <si>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</si>
  <si>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</si>
  <si>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</si>
  <si>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</si>
  <si>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</si>
  <si>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</si>
  <si>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</si>
  <si>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</si>
  <si>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</si>
  <si>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</si>
  <si>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</si>
  <si>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</si>
  <si>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</si>
  <si>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</si>
  <si>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</si>
  <si>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</si>
  <si>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</si>
  <si>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</si>
  <si>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</si>
  <si>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</si>
  <si>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</si>
  <si>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</si>
  <si>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</si>
  <si>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</si>
  <si>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</si>
  <si>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</si>
  <si>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</si>
  <si>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</si>
  <si>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</si>
  <si>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</si>
  <si>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</si>
  <si>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</si>
  <si>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</si>
  <si>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</si>
  <si>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</si>
  <si>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</si>
  <si>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</si>
  <si>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</si>
  <si>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</si>
  <si>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</si>
  <si>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</si>
  <si>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</si>
  <si>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</si>
  <si>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</si>
  <si>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</si>
  <si>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</si>
  <si>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</si>
  <si>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</si>
  <si>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</si>
  <si>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</si>
  <si>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</si>
  <si>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</si>
  <si>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</si>
  <si>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</si>
  <si>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</si>
  <si>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</si>
  <si>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</si>
  <si>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</si>
  <si>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</si>
  <si>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</si>
  <si>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</si>
  <si>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</si>
  <si>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</si>
  <si>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</si>
  <si>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</si>
  <si>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</si>
  <si>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</si>
  <si>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</si>
  <si>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</si>
  <si>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</si>
  <si>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</si>
  <si>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</si>
  <si>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</si>
  <si>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</si>
  <si>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</si>
  <si>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</si>
  <si>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</si>
  <si>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</si>
  <si>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</si>
  <si>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</si>
  <si>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</si>
  <si>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</si>
  <si>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</si>
  <si>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</si>
  <si>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</si>
  <si>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</si>
  <si>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</si>
  <si>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</si>
  <si>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</si>
  <si>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</si>
  <si>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</si>
  <si>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</si>
  <si>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</si>
  <si>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</si>
  <si>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</si>
  <si>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</si>
  <si>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</si>
  <si>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</si>
  <si>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</si>
  <si>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</si>
  <si>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</si>
  <si>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</si>
  <si>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</si>
  <si>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</si>
  <si>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</si>
  <si>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</si>
  <si>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</si>
  <si>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</si>
  <si>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</si>
  <si>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</si>
  <si>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</si>
  <si>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</si>
  <si>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</si>
  <si>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</si>
  <si>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</si>
  <si>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</si>
  <si>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</si>
  <si>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</si>
  <si>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</si>
  <si>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</si>
  <si>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</si>
  <si>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</si>
  <si>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</si>
  <si>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</si>
  <si>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</si>
  <si>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</si>
  <si>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</si>
  <si>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</si>
  <si>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</si>
  <si>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</si>
  <si>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</si>
  <si>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</si>
  <si>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</si>
  <si>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</si>
  <si>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</si>
  <si>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</si>
  <si>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</si>
  <si>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</si>
  <si>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</si>
  <si>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</si>
  <si>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</si>
  <si>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</si>
  <si>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</si>
  <si>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</si>
  <si>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</si>
  <si>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</si>
  <si>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</si>
  <si>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</si>
  <si>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</si>
  <si>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</si>
  <si>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</si>
  <si>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</si>
  <si>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</si>
  <si>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</si>
  <si>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</si>
  <si>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</si>
  <si>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</si>
  <si>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</si>
  <si>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</si>
  <si>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</si>
  <si>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</si>
  <si>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</si>
  <si>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</si>
  <si>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</si>
  <si>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</si>
  <si>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</si>
  <si>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</si>
  <si>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</si>
  <si>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</si>
  <si>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</si>
  <si>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</si>
  <si>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</si>
  <si>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</si>
  <si>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</si>
  <si>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</si>
  <si>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</si>
  <si>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</si>
  <si>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</si>
  <si>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</si>
  <si>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</si>
  <si>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</si>
  <si>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</si>
  <si>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</si>
  <si>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</si>
  <si>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</si>
  <si>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</si>
  <si>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</si>
  <si>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</si>
  <si>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</si>
  <si>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</si>
  <si>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</si>
  <si>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</si>
  <si>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</si>
  <si>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</si>
  <si>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</si>
  <si>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</si>
  <si>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</si>
  <si>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</si>
  <si>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</si>
  <si>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</si>
  <si>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</si>
  <si>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</si>
  <si>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</si>
  <si>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</si>
  <si>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</si>
  <si>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</si>
  <si>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</si>
  <si>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</si>
  <si>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</si>
  <si>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</si>
  <si>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</si>
  <si>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</si>
  <si>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</si>
  <si>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</si>
  <si>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</si>
  <si>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</si>
  <si>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</si>
  <si>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</si>
  <si>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</si>
  <si>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</si>
  <si>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</si>
  <si>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</si>
  <si>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</si>
  <si>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</si>
  <si>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</si>
  <si>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</si>
  <si>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</si>
  <si>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</si>
  <si>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</si>
  <si>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</si>
  <si>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</si>
  <si>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</si>
  <si>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</si>
  <si>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</si>
  <si>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</si>
  <si>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</si>
  <si>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</si>
  <si>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</si>
  <si>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</si>
  <si>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</si>
  <si>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</si>
  <si>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</si>
  <si>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</si>
  <si>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</si>
  <si>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</si>
  <si>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</si>
  <si>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</si>
  <si>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</si>
  <si>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</si>
  <si>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</si>
  <si>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</si>
  <si>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</si>
  <si>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</si>
  <si>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</si>
  <si>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</si>
  <si>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</si>
  <si>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</si>
  <si>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</si>
  <si>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</si>
  <si>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</si>
  <si>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</si>
  <si>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</si>
  <si>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</si>
  <si>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</si>
  <si>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</si>
  <si>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</si>
  <si>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</si>
  <si>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</si>
  <si>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</si>
  <si>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</si>
  <si>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</si>
  <si>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</si>
  <si>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</si>
  <si>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</si>
  <si>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</si>
  <si>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</si>
  <si>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</si>
  <si>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</si>
  <si>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</si>
  <si>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</si>
  <si>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</si>
  <si>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</si>
  <si>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</si>
  <si>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</si>
  <si>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</si>
  <si>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</si>
  <si>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</si>
  <si>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</si>
  <si>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</si>
  <si>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</si>
  <si>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</si>
  <si>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</si>
  <si>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</si>
  <si>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</si>
  <si>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</si>
  <si>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</si>
  <si>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</si>
  <si>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</si>
  <si>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</si>
  <si>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</si>
  <si>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</si>
  <si>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</si>
  <si>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</si>
  <si>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</si>
  <si>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</si>
  <si>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</si>
  <si>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</si>
  <si>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</si>
  <si>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</si>
  <si>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</si>
  <si>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</si>
  <si>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</si>
  <si>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</si>
  <si>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</si>
  <si>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</si>
  <si>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</si>
  <si>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</si>
  <si>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</si>
  <si>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</si>
  <si>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</si>
  <si>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</si>
  <si>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</si>
  <si>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</si>
  <si>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</si>
  <si>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</si>
  <si>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</si>
  <si>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</si>
  <si>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</si>
  <si>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</si>
  <si>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</si>
  <si>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</si>
  <si>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</si>
  <si>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</si>
  <si>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</si>
  <si>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</si>
  <si>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</si>
  <si>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</si>
  <si>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</si>
  <si>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</si>
  <si>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</si>
  <si>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</si>
  <si>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</si>
  <si>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</si>
  <si>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</si>
  <si>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</si>
  <si>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</si>
  <si>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</si>
  <si>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</si>
  <si>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</si>
  <si>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</si>
  <si>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</si>
  <si>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</si>
  <si>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</si>
  <si>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</si>
  <si>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</si>
  <si>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</si>
  <si>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</si>
  <si>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</si>
  <si>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</si>
  <si>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</si>
  <si>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</si>
  <si>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</si>
  <si>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</si>
  <si>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</si>
  <si>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</si>
  <si>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</si>
  <si>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</si>
  <si>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</si>
  <si>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</si>
  <si>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</si>
  <si>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</si>
  <si>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</si>
  <si>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</si>
  <si>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</si>
  <si>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</si>
  <si>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</si>
  <si>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</si>
  <si>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</si>
  <si>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</si>
  <si>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</si>
  <si>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</si>
  <si>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</si>
  <si>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</si>
  <si>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</si>
  <si>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</si>
  <si>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</si>
  <si>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</si>
  <si>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</si>
  <si>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</si>
  <si>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</si>
  <si>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</si>
  <si>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</si>
  <si>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</si>
  <si>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</si>
  <si>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</si>
  <si>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</si>
  <si>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</si>
  <si>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</si>
  <si>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</si>
  <si>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</si>
  <si>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</si>
  <si>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</si>
  <si>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</si>
  <si>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</si>
  <si>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</si>
  <si>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</si>
  <si>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</si>
  <si>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</si>
  <si>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</si>
  <si>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</si>
  <si>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</si>
  <si>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</si>
  <si>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</si>
  <si>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</si>
  <si>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</si>
  <si>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</si>
  <si>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</si>
  <si>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</si>
  <si>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</si>
  <si>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</si>
  <si>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</si>
  <si>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</si>
  <si>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</si>
  <si>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</si>
  <si>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</si>
  <si>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</si>
  <si>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</si>
  <si>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</si>
  <si>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</si>
  <si>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</si>
  <si>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</si>
  <si>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</si>
  <si>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</si>
  <si>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</si>
  <si>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</si>
  <si>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</si>
  <si>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</si>
  <si>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</si>
  <si>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</si>
  <si>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</si>
  <si>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</si>
  <si>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</si>
  <si>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</si>
  <si>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</si>
  <si>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</si>
  <si>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</si>
  <si>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</si>
  <si>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</si>
  <si>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</si>
  <si>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</si>
  <si>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</si>
  <si>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</si>
  <si>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</si>
  <si>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</si>
  <si>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</si>
  <si>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</si>
  <si>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</si>
  <si>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</si>
  <si>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</si>
  <si>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</si>
  <si>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</si>
  <si>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</si>
  <si>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</si>
  <si>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</si>
  <si>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</si>
  <si>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</si>
  <si>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</si>
  <si>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</si>
  <si>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</si>
  <si>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</si>
  <si>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</si>
  <si>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</si>
  <si>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</si>
  <si>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</si>
  <si>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</si>
  <si>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</si>
  <si>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</si>
  <si>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</si>
  <si>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</si>
  <si>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</si>
  <si>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</si>
  <si>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</si>
  <si>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</si>
  <si>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</si>
  <si>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</si>
  <si>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</si>
  <si>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</si>
  <si>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</si>
  <si>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</si>
  <si>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</si>
  <si>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</si>
  <si>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</si>
  <si>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</si>
  <si>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</si>
  <si>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</si>
  <si>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</si>
  <si>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</si>
  <si>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</si>
  <si>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</si>
  <si>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</si>
  <si>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</si>
  <si>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</si>
  <si>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</si>
  <si>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</si>
  <si>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</si>
  <si>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</si>
  <si>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</si>
  <si>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</si>
  <si>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</si>
  <si>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</si>
  <si>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</si>
  <si>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</si>
  <si>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</si>
  <si>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</si>
  <si>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</si>
  <si>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</si>
  <si>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</si>
  <si>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</si>
  <si>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</si>
  <si>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</si>
  <si>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</si>
  <si>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</si>
  <si>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</si>
  <si>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</si>
  <si>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</si>
  <si>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</si>
  <si>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</si>
  <si>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</si>
  <si>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</si>
  <si>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</si>
  <si>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</si>
  <si>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</si>
  <si>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</si>
  <si>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</si>
  <si>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</si>
  <si>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</si>
  <si>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</si>
  <si>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</si>
  <si>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</si>
  <si>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</si>
  <si>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</si>
  <si>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</si>
  <si>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</si>
  <si>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</si>
  <si>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</si>
  <si>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</si>
  <si>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</si>
  <si>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</si>
  <si>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</si>
  <si>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</si>
  <si>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</si>
  <si>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</si>
  <si>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</si>
  <si>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</si>
  <si>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</si>
  <si>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</si>
  <si>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</si>
  <si>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</si>
  <si>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</si>
  <si>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</si>
  <si>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</si>
  <si>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</si>
  <si>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</si>
  <si>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</si>
  <si>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</si>
  <si>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</si>
  <si>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</si>
  <si>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</si>
  <si>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</si>
  <si>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</si>
  <si>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</si>
  <si>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</si>
  <si>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</si>
  <si>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</si>
  <si>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</si>
  <si>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</si>
  <si>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</si>
  <si>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</si>
  <si>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</si>
  <si>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</si>
  <si>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</si>
  <si>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</si>
  <si>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</si>
  <si>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</si>
  <si>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</si>
  <si>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</si>
  <si>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</si>
  <si>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</si>
  <si>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</si>
  <si>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</si>
  <si>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</si>
  <si>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</si>
  <si>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</si>
  <si>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</si>
  <si>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</si>
  <si>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</si>
  <si>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</si>
  <si>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</si>
  <si>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</si>
  <si>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</si>
  <si>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</si>
  <si>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</si>
  <si>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</si>
  <si>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</si>
  <si>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</si>
  <si>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</si>
  <si>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</si>
  <si>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</si>
  <si>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</si>
  <si>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</si>
  <si>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</si>
  <si>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</si>
  <si>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</si>
  <si>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</si>
  <si>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</si>
  <si>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</si>
  <si>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</si>
  <si>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</si>
  <si>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</si>
  <si>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</si>
  <si>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</si>
  <si>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</si>
  <si>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</si>
  <si>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</si>
  <si>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</si>
  <si>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</si>
  <si>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</si>
  <si>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</si>
  <si>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</si>
  <si>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</si>
  <si>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</si>
  <si>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</si>
  <si>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</si>
  <si>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</si>
  <si>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</si>
  <si>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</si>
  <si>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</si>
  <si>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</si>
  <si>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</si>
  <si>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</si>
  <si>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</si>
  <si>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</si>
  <si>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</si>
  <si>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</si>
  <si>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</si>
  <si>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</si>
  <si>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</si>
  <si>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</si>
  <si>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</si>
  <si>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</si>
  <si>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</si>
  <si>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</si>
  <si>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</si>
  <si>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</si>
  <si>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</si>
  <si>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</si>
  <si>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</si>
  <si>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</si>
  <si>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</si>
  <si>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</si>
  <si>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</si>
  <si>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</si>
  <si>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</si>
  <si>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</si>
  <si>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</si>
  <si>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</si>
  <si>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</si>
  <si>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</si>
  <si>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</si>
  <si>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</si>
  <si>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</si>
  <si>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</si>
  <si>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</si>
  <si>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</si>
  <si>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</si>
  <si>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</si>
  <si>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</si>
  <si>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</si>
  <si>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</si>
  <si>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</si>
  <si>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</si>
  <si>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</si>
  <si>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</si>
  <si>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</si>
  <si>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</si>
  <si>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</si>
  <si>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</si>
  <si>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</si>
  <si>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</si>
  <si>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</si>
  <si>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</si>
  <si>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</si>
  <si>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</si>
  <si>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</si>
  <si>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</si>
  <si>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</si>
  <si>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</si>
  <si>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</si>
  <si>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</si>
  <si>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</si>
  <si>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</si>
  <si>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</si>
  <si>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</si>
  <si>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</si>
  <si>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</si>
  <si>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</si>
  <si>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</si>
  <si>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</si>
  <si>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</si>
  <si>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</si>
  <si>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</si>
  <si>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</si>
  <si>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</si>
  <si>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</si>
  <si>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</si>
  <si>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</si>
  <si>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</si>
  <si>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</si>
  <si>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</si>
  <si>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</si>
  <si>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</si>
  <si>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</si>
  <si>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</si>
  <si>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</si>
  <si>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</si>
  <si>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</si>
  <si>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</si>
  <si>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</si>
  <si>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</si>
  <si>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</si>
  <si>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</si>
  <si>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</si>
  <si>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</si>
  <si>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</si>
  <si>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</si>
  <si>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</si>
  <si>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</si>
  <si>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</si>
  <si>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</si>
  <si>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</si>
  <si>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</si>
  <si>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</si>
  <si>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</si>
  <si>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</si>
  <si>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</si>
  <si>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</si>
  <si>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</si>
  <si>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</si>
  <si>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</si>
  <si>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</si>
  <si>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</si>
  <si>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</si>
  <si>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</si>
  <si>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</si>
  <si>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</si>
  <si>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</si>
  <si>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</si>
  <si>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</si>
  <si>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</si>
  <si>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</si>
  <si>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</si>
  <si>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</si>
  <si>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</si>
  <si>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</si>
  <si>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</si>
  <si>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</si>
  <si>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</si>
  <si>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</si>
  <si>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</si>
  <si>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</si>
  <si>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</si>
  <si>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</si>
  <si>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</si>
  <si>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</si>
  <si>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</si>
  <si>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</si>
  <si>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</si>
  <si>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</si>
  <si>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</si>
  <si>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</si>
  <si>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</si>
  <si>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</si>
  <si>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</si>
  <si>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</si>
  <si>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</si>
  <si>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</si>
  <si>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</si>
  <si>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</si>
  <si>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</si>
  <si>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</si>
  <si>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</si>
  <si>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</si>
  <si>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</si>
  <si>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</si>
  <si>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</si>
  <si>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</si>
  <si>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</si>
  <si>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</si>
  <si>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</si>
  <si>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</si>
  <si>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</si>
  <si>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</si>
  <si>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</si>
  <si>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</si>
  <si>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</si>
  <si>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</si>
  <si>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</si>
  <si>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</si>
  <si>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</si>
  <si>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</si>
  <si>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</si>
  <si>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</si>
  <si>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</si>
  <si>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</si>
  <si>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</si>
  <si>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</si>
  <si>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</si>
  <si>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</si>
  <si>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</si>
  <si>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</si>
  <si>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</si>
  <si>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</si>
  <si>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</si>
  <si>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</si>
  <si>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</si>
  <si>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</si>
  <si>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</si>
  <si>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</si>
  <si>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</si>
  <si>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</si>
  <si>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</si>
  <si>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</si>
  <si>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</si>
  <si>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</si>
  <si>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</si>
  <si>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</si>
  <si>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</si>
  <si>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</si>
  <si>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</si>
  <si>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</si>
  <si>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</si>
  <si>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</si>
  <si>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</si>
  <si>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</si>
  <si>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</si>
  <si>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</si>
  <si>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</si>
  <si>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</si>
  <si>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</si>
  <si>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</si>
  <si>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</si>
  <si>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</si>
  <si>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</si>
  <si>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</si>
  <si>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</si>
  <si>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</si>
  <si>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</si>
  <si>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</si>
  <si>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</si>
  <si>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</si>
  <si>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</si>
  <si>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</si>
  <si>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</si>
  <si>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</si>
  <si>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</si>
  <si>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</si>
  <si>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</si>
  <si>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</si>
  <si>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</si>
  <si>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</si>
  <si>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</si>
  <si>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</si>
  <si>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</si>
  <si>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</si>
  <si>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</si>
  <si>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</si>
  <si>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</si>
  <si>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</si>
  <si>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</si>
  <si>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</si>
  <si>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</si>
  <si>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</si>
  <si>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</si>
  <si>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</si>
  <si>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</si>
  <si>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</si>
  <si>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</si>
  <si>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</si>
  <si>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</si>
  <si>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</si>
  <si>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</si>
  <si>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</si>
  <si>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</si>
  <si>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</si>
  <si>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</si>
  <si>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</si>
  <si>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</si>
  <si>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</si>
  <si>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</si>
  <si>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</si>
  <si>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</si>
  <si>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</si>
  <si>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</si>
  <si>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</si>
  <si>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</si>
  <si>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</si>
  <si>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</si>
  <si>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</si>
  <si>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</si>
  <si>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</si>
  <si>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</si>
  <si>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</si>
  <si>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</si>
  <si>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</si>
  <si>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</si>
  <si>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</si>
  <si>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</si>
  <si>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</si>
  <si>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</si>
  <si>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</si>
  <si>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</si>
  <si>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</si>
  <si>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</si>
  <si>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</si>
  <si>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</si>
  <si>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</si>
  <si>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</si>
  <si>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</si>
  <si>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</si>
  <si>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</si>
  <si>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</si>
  <si>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</si>
  <si>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</si>
  <si>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</si>
  <si>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</si>
  <si>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</si>
  <si>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</si>
  <si>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</si>
  <si>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</si>
  <si>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</si>
  <si>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</si>
  <si>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</si>
  <si>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</si>
  <si>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</si>
  <si>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</si>
  <si>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</si>
  <si>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</si>
  <si>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</si>
  <si>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</si>
  <si>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</si>
  <si>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</si>
  <si>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</si>
  <si>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</si>
  <si>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</si>
  <si>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</si>
  <si>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</si>
  <si>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</si>
  <si>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</si>
  <si>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</si>
  <si>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</si>
  <si>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</si>
  <si>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</si>
  <si>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</si>
  <si>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</si>
  <si>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</si>
  <si>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</si>
  <si>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</si>
  <si>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</si>
  <si>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</si>
  <si>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</si>
  <si>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</si>
  <si>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</si>
  <si>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</si>
  <si>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</si>
  <si>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</si>
  <si>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</si>
  <si>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</si>
  <si>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</si>
  <si>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</si>
  <si>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</si>
  <si>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</si>
  <si>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</si>
  <si>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</si>
  <si>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</si>
  <si>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</si>
  <si>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</si>
  <si>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</si>
  <si>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</si>
  <si>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</si>
  <si>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</si>
  <si>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</si>
  <si>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</si>
  <si>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</si>
  <si>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</si>
  <si>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</si>
  <si>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</si>
  <si>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</si>
  <si>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</si>
  <si>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</si>
  <si>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</si>
  <si>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</si>
  <si>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</si>
  <si>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</si>
  <si>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</si>
  <si>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</si>
  <si>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</si>
  <si>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</si>
  <si>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</si>
  <si>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</si>
  <si>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</si>
  <si>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</si>
  <si>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</si>
  <si>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</si>
  <si>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</si>
  <si>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</si>
  <si>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</si>
  <si>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</si>
  <si>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</si>
  <si>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</si>
  <si>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</si>
  <si>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</si>
  <si>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</si>
  <si>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</si>
  <si>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</si>
  <si>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</si>
  <si>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</si>
  <si>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</si>
  <si>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</si>
  <si>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</si>
  <si>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</si>
  <si>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</si>
  <si>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</si>
  <si>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</si>
  <si>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</si>
  <si>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</si>
  <si>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</si>
  <si>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</si>
  <si>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</si>
  <si>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</si>
  <si>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</si>
  <si>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</si>
  <si>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</si>
  <si>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</si>
  <si>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</si>
  <si>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</si>
  <si>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</si>
  <si>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</si>
  <si>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</si>
  <si>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</si>
  <si>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</si>
  <si>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</si>
  <si>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</si>
  <si>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</si>
  <si>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</si>
  <si>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</si>
  <si>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</si>
  <si>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</si>
  <si>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</si>
  <si>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</si>
  <si>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</si>
  <si>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</si>
  <si>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</si>
  <si>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</si>
  <si>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</si>
  <si>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</si>
  <si>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</si>
  <si>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</si>
  <si>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</si>
  <si>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</si>
  <si>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</si>
  <si>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</si>
  <si>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</si>
  <si>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</si>
  <si>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</si>
  <si>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</si>
  <si>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</si>
  <si>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</si>
  <si>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</si>
  <si>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</si>
  <si>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</si>
  <si>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</si>
  <si>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</si>
  <si>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</si>
  <si>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</si>
  <si>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</si>
  <si>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</si>
  <si>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</si>
  <si>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</si>
  <si>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</si>
  <si>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</si>
  <si>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</si>
  <si>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</si>
  <si>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</si>
  <si>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</si>
  <si>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</si>
  <si>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</si>
  <si>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</si>
  <si>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</si>
  <si>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</si>
  <si>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</si>
  <si>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</si>
  <si>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</si>
  <si>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</si>
  <si>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</si>
  <si>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</si>
  <si>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</si>
  <si>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</si>
  <si>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</si>
  <si>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</si>
  <si>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</si>
  <si>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</si>
  <si>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</si>
  <si>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</si>
  <si>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</si>
  <si>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</si>
  <si>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</si>
  <si>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</si>
  <si>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</si>
  <si>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</si>
  <si>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</si>
  <si>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</si>
  <si>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</si>
  <si>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</si>
  <si>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</si>
  <si>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</si>
  <si>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</si>
  <si>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</si>
  <si>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</si>
  <si>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</si>
  <si>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</si>
  <si>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</si>
  <si>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</si>
  <si>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</si>
  <si>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</si>
  <si>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</si>
  <si>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</si>
  <si>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</si>
  <si>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</si>
  <si>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</si>
  <si>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</si>
  <si>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</si>
  <si>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</si>
  <si>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</si>
  <si>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</si>
  <si>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</si>
  <si>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</si>
  <si>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</si>
  <si>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</si>
  <si>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</si>
  <si>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</si>
  <si>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</si>
  <si>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</si>
  <si>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</si>
  <si>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</si>
  <si>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</si>
  <si>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</si>
  <si>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</si>
  <si>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</si>
  <si>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</si>
  <si>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</si>
  <si>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</si>
  <si>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</si>
  <si>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</si>
  <si>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</si>
  <si>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</si>
  <si>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</si>
  <si>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</si>
  <si>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</si>
  <si>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</si>
  <si>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</si>
  <si>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</si>
  <si>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</si>
  <si>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</si>
  <si>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</si>
  <si>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</si>
  <si>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</si>
  <si>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</si>
  <si>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</si>
  <si>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</si>
  <si>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</si>
  <si>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</si>
  <si>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</si>
  <si>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</si>
  <si>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</si>
  <si>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</si>
  <si>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</si>
  <si>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</si>
  <si>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</si>
  <si>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</si>
  <si>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</si>
  <si>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</si>
  <si>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</si>
  <si>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</si>
  <si>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</si>
  <si>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</si>
  <si>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</si>
  <si>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</si>
  <si>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</si>
  <si>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</si>
  <si>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</si>
  <si>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</si>
  <si>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</si>
  <si>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</si>
  <si>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</si>
  <si>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</si>
  <si>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</si>
  <si>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</si>
  <si>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</si>
  <si>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</si>
  <si>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</si>
  <si>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</si>
  <si>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</si>
  <si>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</si>
  <si>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</si>
  <si>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</si>
  <si>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</si>
  <si>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</si>
  <si>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</si>
  <si>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</si>
  <si>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</si>
  <si>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</si>
  <si>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</si>
  <si>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</si>
  <si>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</si>
  <si>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</si>
  <si>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</si>
  <si>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</si>
  <si>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</si>
  <si>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</si>
  <si>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</si>
  <si>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</si>
  <si>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</si>
  <si>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</si>
  <si>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</si>
  <si>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</si>
  <si>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</si>
  <si>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</si>
  <si>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</si>
  <si>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</si>
  <si>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</si>
  <si>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</si>
  <si>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</si>
  <si>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</si>
  <si>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</si>
  <si>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</si>
  <si>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</si>
  <si>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</si>
  <si>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</si>
  <si>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</si>
  <si>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</si>
  <si>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</si>
  <si>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</si>
  <si>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</si>
  <si>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</si>
  <si>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</si>
  <si>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</si>
  <si>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</si>
  <si>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</si>
  <si>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</si>
  <si>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</si>
  <si>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</si>
  <si>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</si>
  <si>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</si>
  <si>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</si>
  <si>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</si>
  <si>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</si>
  <si>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</si>
  <si>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</si>
  <si>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</si>
  <si>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</si>
  <si>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</si>
  <si>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</si>
  <si>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</si>
  <si>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</si>
  <si>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</si>
  <si>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</si>
  <si>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</si>
  <si>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</si>
  <si>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</si>
  <si>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</si>
  <si>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</si>
  <si>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</si>
  <si>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</si>
  <si>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</si>
  <si>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</si>
  <si>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</si>
  <si>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</si>
  <si>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</si>
  <si>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</si>
  <si>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</si>
  <si>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</si>
  <si>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</si>
  <si>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</si>
  <si>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</si>
  <si>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</si>
  <si>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</si>
  <si>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</si>
  <si>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</si>
  <si>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</si>
  <si>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</si>
  <si>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</si>
  <si>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</si>
  <si>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</si>
  <si>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</si>
  <si>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</si>
  <si>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</si>
  <si>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</si>
  <si>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</si>
  <si>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</si>
  <si>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</si>
  <si>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</si>
  <si>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</si>
  <si>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</si>
  <si>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</si>
  <si>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</si>
  <si>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</si>
  <si>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</si>
  <si>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</si>
  <si>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</si>
  <si>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</si>
  <si>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</si>
  <si>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</si>
  <si>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</si>
  <si>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</si>
  <si>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</si>
  <si>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</si>
  <si>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</si>
  <si>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</si>
  <si>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</si>
  <si>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</si>
  <si>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</si>
  <si>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</si>
  <si>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</si>
  <si>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</si>
  <si>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</si>
  <si>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</si>
  <si>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</si>
  <si>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</si>
  <si>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</si>
  <si>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</si>
  <si>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</si>
  <si>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</si>
  <si>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</si>
  <si>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</si>
  <si>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</si>
  <si>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</si>
  <si>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</si>
  <si>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</si>
  <si>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</si>
  <si>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</si>
  <si>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</si>
  <si>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</si>
  <si>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</si>
  <si>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</si>
  <si>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</si>
  <si>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</si>
  <si>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</si>
  <si>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</si>
  <si>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</si>
  <si>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</si>
  <si>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</si>
  <si>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</si>
  <si>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</si>
  <si>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</si>
  <si>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</si>
  <si>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</si>
  <si>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</si>
  <si>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</si>
  <si>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</si>
  <si>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</si>
  <si>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</si>
  <si>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</si>
  <si>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</si>
  <si>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</si>
  <si>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</si>
  <si>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</si>
  <si>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</si>
  <si>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</si>
  <si>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</si>
  <si>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</si>
  <si>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</si>
  <si>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</si>
  <si>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</si>
  <si>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</si>
  <si>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</si>
  <si>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</si>
  <si>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</si>
  <si>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</si>
  <si>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</si>
  <si>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</si>
  <si>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</si>
  <si>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</si>
  <si>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</si>
  <si>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</si>
  <si>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</si>
  <si>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</si>
  <si>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</si>
  <si>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</si>
  <si>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</si>
  <si>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</si>
  <si>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</si>
  <si>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</si>
  <si>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</si>
  <si>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</si>
  <si>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</si>
  <si>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</si>
  <si>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</si>
  <si>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</si>
  <si>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</si>
  <si>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</si>
  <si>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</si>
  <si>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</si>
  <si>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</si>
  <si>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</si>
  <si>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</si>
  <si>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</si>
  <si>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</si>
  <si>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</si>
  <si>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</si>
  <si>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</si>
  <si>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</si>
  <si>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</si>
  <si>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</si>
  <si>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</si>
  <si>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</si>
  <si>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</si>
  <si>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</si>
  <si>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</si>
  <si>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</si>
  <si>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</si>
  <si>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</si>
  <si>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</si>
  <si>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</si>
  <si>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</si>
  <si>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</si>
  <si>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</si>
  <si>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</si>
  <si>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</si>
  <si>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</si>
  <si>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</si>
  <si>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</si>
  <si>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</si>
  <si>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</si>
  <si>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</si>
  <si>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</si>
  <si>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</si>
  <si>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</si>
  <si>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</si>
  <si>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</si>
  <si>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</si>
  <si>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</si>
  <si>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</si>
  <si>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</si>
  <si>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</si>
  <si>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</si>
  <si>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</si>
  <si>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</si>
  <si>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</si>
  <si>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</si>
  <si>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</si>
  <si>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</si>
  <si>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</si>
  <si>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</si>
  <si>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</si>
  <si>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</si>
  <si>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</si>
  <si>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</si>
  <si>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</si>
  <si>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</si>
  <si>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</si>
  <si>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</si>
  <si>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</si>
  <si>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</si>
  <si>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</si>
  <si>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</si>
  <si>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</si>
  <si>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</si>
  <si>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</si>
  <si>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</si>
  <si>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</si>
  <si>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</si>
  <si>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</si>
  <si>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</si>
  <si>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</si>
  <si>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</si>
  <si>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</si>
  <si>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</si>
  <si>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</si>
  <si>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</si>
  <si>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</si>
  <si>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</si>
  <si>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</si>
  <si>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</si>
  <si>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</si>
  <si>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</si>
  <si>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</si>
  <si>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</si>
  <si>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</si>
  <si>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</si>
  <si>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</si>
  <si>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</si>
  <si>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</si>
  <si>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</si>
  <si>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</si>
  <si>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</si>
  <si>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</si>
  <si>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</si>
  <si>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</si>
  <si>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</si>
  <si>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</si>
  <si>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</si>
  <si>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</si>
  <si>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</si>
  <si>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</si>
  <si>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</si>
  <si>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</si>
  <si>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</si>
  <si>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</si>
  <si>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</si>
  <si>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</si>
  <si>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</si>
  <si>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</si>
  <si>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</si>
  <si>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</si>
  <si>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</si>
  <si>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</si>
  <si>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</si>
  <si>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</si>
  <si>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</si>
  <si>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</si>
  <si>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</si>
  <si>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</si>
  <si>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</si>
  <si>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</si>
  <si>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</si>
  <si>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</si>
  <si>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</si>
  <si>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</si>
  <si>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</si>
  <si>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</si>
  <si>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</si>
  <si>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</si>
  <si>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</si>
  <si>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</si>
  <si>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</si>
  <si>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</si>
  <si>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</si>
  <si>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</si>
  <si>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</si>
  <si>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</si>
  <si>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</si>
  <si>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</si>
  <si>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</si>
  <si>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</si>
  <si>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</si>
  <si>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</si>
  <si>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</si>
  <si>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</si>
  <si>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</si>
  <si>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</si>
  <si>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</si>
  <si>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</si>
  <si>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</si>
  <si>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</si>
  <si>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</si>
  <si>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</si>
  <si>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</si>
  <si>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</si>
  <si>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</si>
  <si>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</si>
  <si>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</si>
  <si>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</si>
  <si>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</si>
  <si>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</si>
  <si>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</si>
  <si>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</si>
  <si>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</si>
  <si>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</si>
  <si>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</si>
  <si>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</si>
  <si>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</si>
  <si>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</si>
  <si>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</si>
  <si>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</si>
  <si>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</si>
  <si>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</si>
  <si>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</si>
  <si>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</si>
  <si>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</si>
  <si>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</si>
  <si>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</si>
  <si>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</si>
  <si>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</si>
  <si>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</si>
  <si>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</si>
  <si>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</si>
  <si>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</si>
  <si>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</si>
  <si>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</si>
  <si>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</si>
  <si>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</si>
  <si>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</si>
  <si>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</si>
  <si>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</si>
  <si>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</si>
  <si>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</si>
  <si>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</si>
  <si>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</si>
  <si>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</si>
  <si>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</si>
  <si>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</si>
  <si>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</si>
  <si>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</si>
  <si>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</si>
  <si>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</si>
  <si>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</si>
  <si>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</si>
  <si>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</si>
  <si>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</si>
  <si>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</si>
  <si>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</si>
  <si>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</si>
  <si>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</si>
  <si>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</si>
  <si>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</si>
  <si>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</si>
  <si>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</si>
  <si>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</si>
  <si>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</si>
  <si>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</si>
  <si>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</si>
  <si>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</si>
  <si>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</si>
  <si>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</si>
  <si>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</si>
  <si>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</si>
  <si>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</si>
  <si>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</si>
  <si>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</si>
  <si>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</si>
  <si>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</si>
  <si>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</si>
  <si>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</si>
  <si>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</si>
  <si>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</si>
  <si>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</si>
  <si>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</si>
  <si>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</si>
  <si>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</si>
  <si>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</si>
  <si>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</si>
  <si>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</si>
  <si>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</si>
  <si>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</si>
  <si>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</si>
  <si>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</si>
  <si>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</si>
  <si>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</si>
  <si>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</si>
  <si>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</si>
  <si>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</si>
  <si>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</si>
  <si>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</si>
  <si>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</si>
  <si>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</si>
  <si>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</si>
  <si>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</si>
  <si>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</si>
  <si>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</si>
  <si>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</si>
  <si>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</si>
  <si>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</si>
  <si>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</si>
  <si>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</si>
  <si>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</si>
  <si>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</si>
  <si>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</si>
  <si>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</si>
  <si>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</si>
  <si>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</si>
  <si>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</si>
  <si>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</si>
  <si>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</si>
  <si>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</si>
  <si>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</si>
  <si>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</si>
  <si>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</si>
  <si>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</si>
  <si>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</si>
  <si>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</si>
  <si>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</si>
  <si>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</si>
  <si>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</si>
  <si>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</si>
  <si>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</si>
  <si>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</si>
  <si>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</si>
  <si>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</si>
  <si>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</si>
  <si>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</si>
  <si>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</si>
  <si>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</si>
  <si>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</si>
  <si>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</si>
  <si>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</si>
  <si>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</si>
  <si>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</si>
  <si>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</si>
  <si>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</si>
  <si>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</si>
  <si>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</si>
  <si>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</si>
  <si>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</si>
  <si>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</si>
  <si>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</si>
  <si>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</si>
  <si>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</si>
  <si>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</si>
  <si>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</si>
  <si>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</si>
  <si>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</si>
  <si>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</si>
  <si>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</si>
  <si>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</si>
  <si>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</si>
  <si>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</si>
  <si>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</si>
  <si>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</si>
  <si>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</si>
  <si>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</si>
  <si>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</si>
  <si>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</si>
  <si>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</si>
  <si>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</si>
  <si>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</si>
  <si>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</si>
  <si>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</si>
  <si>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</si>
  <si>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</si>
  <si>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</si>
  <si>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</si>
  <si>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</si>
  <si>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</si>
  <si>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</si>
  <si>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</si>
  <si>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</si>
  <si>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</si>
  <si>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</si>
  <si>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</si>
  <si>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</si>
  <si>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</si>
  <si>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</si>
  <si>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</si>
  <si>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</si>
  <si>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</si>
  <si>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</si>
  <si>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</si>
  <si>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</si>
  <si>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</si>
  <si>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</si>
  <si>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</si>
  <si>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</si>
  <si>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</si>
  <si>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</si>
  <si>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</si>
  <si>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</si>
  <si>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</si>
  <si>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</si>
  <si>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</si>
  <si>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</si>
  <si>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</si>
  <si>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</si>
  <si>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</si>
  <si>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</si>
  <si>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</si>
  <si>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</si>
  <si>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</si>
  <si>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</si>
  <si>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</si>
  <si>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</si>
  <si>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</si>
  <si>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</si>
  <si>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</si>
  <si>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</si>
  <si>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</si>
  <si>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</si>
  <si>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</si>
  <si>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</si>
  <si>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</si>
  <si>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</si>
  <si>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</si>
  <si>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</si>
  <si>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</si>
  <si>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</si>
  <si>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</si>
  <si>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</si>
  <si>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</si>
  <si>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</si>
  <si>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</si>
  <si>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</si>
  <si>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</si>
  <si>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</si>
  <si>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</si>
  <si>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</si>
  <si>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</si>
  <si>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</si>
  <si>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</si>
  <si>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</si>
  <si>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</si>
  <si>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</si>
  <si>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</si>
  <si>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</si>
  <si>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</si>
  <si>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</si>
  <si>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</si>
  <si>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</si>
  <si>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</si>
  <si>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</si>
  <si>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</si>
  <si>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</si>
  <si>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</si>
  <si>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</si>
  <si>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</si>
  <si>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</si>
  <si>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</si>
  <si>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</si>
  <si>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</si>
  <si>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</si>
  <si>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</si>
  <si>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</si>
  <si>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</si>
  <si>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</si>
  <si>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</si>
  <si>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</si>
  <si>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</si>
  <si>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</si>
  <si>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</si>
  <si>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</si>
  <si>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</si>
  <si>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</si>
  <si>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</si>
  <si>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</si>
  <si>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</si>
  <si>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</si>
  <si>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</si>
  <si>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</si>
  <si>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</si>
  <si>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</si>
  <si>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</si>
  <si>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</si>
  <si>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</si>
  <si>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</si>
  <si>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</si>
  <si>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</si>
  <si>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</si>
  <si>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</si>
  <si>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</si>
  <si>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</si>
  <si>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</si>
  <si>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</si>
  <si>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</si>
  <si>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</si>
  <si>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</si>
  <si>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</si>
  <si>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</si>
  <si>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</si>
  <si>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</si>
  <si>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</si>
  <si>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</si>
  <si>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</si>
  <si>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</si>
  <si>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</si>
  <si>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</si>
  <si>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</si>
  <si>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</si>
  <si>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</si>
  <si>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</si>
  <si>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</si>
  <si>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</si>
  <si>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</si>
  <si>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</si>
  <si>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</si>
  <si>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</si>
  <si>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</si>
  <si>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</si>
  <si>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</si>
  <si>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</si>
  <si>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</si>
  <si>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</si>
  <si>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</si>
  <si>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</si>
  <si>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</si>
  <si>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</si>
  <si>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</si>
  <si>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</si>
  <si>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</si>
  <si>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</si>
  <si>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</si>
  <si>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</si>
  <si>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</si>
  <si>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</si>
  <si>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</si>
  <si>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</si>
  <si>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</si>
  <si>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</si>
  <si>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</si>
  <si>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</si>
  <si>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</si>
  <si>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</si>
  <si>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</si>
  <si>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</si>
  <si>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</si>
  <si>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</si>
  <si>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</si>
  <si>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</si>
  <si>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</si>
  <si>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</si>
  <si>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</si>
  <si>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</si>
  <si>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</si>
  <si>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</si>
  <si>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</si>
  <si>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</si>
  <si>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</si>
  <si>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</si>
  <si>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</si>
  <si>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</si>
  <si>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</si>
  <si>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</si>
  <si>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</si>
  <si>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</si>
  <si>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</si>
  <si>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</si>
  <si>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</si>
  <si>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</si>
  <si>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</si>
  <si>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</si>
  <si>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</si>
  <si>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</si>
  <si>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</si>
  <si>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</si>
  <si>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</si>
  <si>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</si>
  <si>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</si>
  <si>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</si>
  <si>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</si>
  <si>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</si>
  <si>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</si>
  <si>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</si>
  <si>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</si>
  <si>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</si>
  <si>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</si>
  <si>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</si>
  <si>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</si>
  <si>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</si>
  <si>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</si>
  <si>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</si>
  <si>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</si>
  <si>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</si>
  <si>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</si>
  <si>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</si>
  <si>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</si>
  <si>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</si>
  <si>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</si>
  <si>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</si>
  <si>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</si>
  <si>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</si>
  <si>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</si>
  <si>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</si>
  <si>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</si>
  <si>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</si>
  <si>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</si>
  <si>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</si>
  <si>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</si>
  <si>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</si>
  <si>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</si>
  <si>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</si>
  <si>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</si>
  <si>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</si>
  <si>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</si>
  <si>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</si>
  <si>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</si>
  <si>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</si>
  <si>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</si>
  <si>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</si>
  <si>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</si>
  <si>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</si>
  <si>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</si>
  <si>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</si>
  <si>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</si>
  <si>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</si>
  <si>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</si>
  <si>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</si>
  <si>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</si>
  <si>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</si>
  <si>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</si>
  <si>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</si>
  <si>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</si>
  <si>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</si>
  <si>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</si>
  <si>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</si>
  <si>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</si>
  <si>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</si>
  <si>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</si>
  <si>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</si>
  <si>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</si>
  <si>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</si>
  <si>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</si>
  <si>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</si>
  <si>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</si>
  <si>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</si>
  <si>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</si>
  <si>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</si>
  <si>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</si>
  <si>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</si>
  <si>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</si>
  <si>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</si>
  <si>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</si>
  <si>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</si>
  <si>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</si>
  <si>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</si>
  <si>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</si>
  <si>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</si>
  <si>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</si>
  <si>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</si>
  <si>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</si>
  <si>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</si>
  <si>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</si>
  <si>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</si>
  <si>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</si>
  <si>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</si>
  <si>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</si>
  <si>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</si>
  <si>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</si>
  <si>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</si>
  <si>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</si>
  <si>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</si>
  <si>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</si>
  <si>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</si>
  <si>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</si>
  <si>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</si>
  <si>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</si>
  <si>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</si>
  <si>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</si>
  <si>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</si>
  <si>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</si>
  <si>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</si>
  <si>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</si>
  <si>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</si>
  <si>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</si>
  <si>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</si>
  <si>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</si>
  <si>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</si>
  <si>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</si>
  <si>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</si>
  <si>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</si>
  <si>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</si>
  <si>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</si>
  <si>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</si>
  <si>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</si>
  <si>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</si>
  <si>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</si>
  <si>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</si>
  <si>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</si>
  <si>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</si>
  <si>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</si>
  <si>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</si>
  <si>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</si>
  <si>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</si>
  <si>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</si>
  <si>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</si>
  <si>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</si>
  <si>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</si>
  <si>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</si>
  <si>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</si>
  <si>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</si>
  <si>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</si>
  <si>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</si>
  <si>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</si>
  <si>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</si>
  <si>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</si>
  <si>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</si>
  <si>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</si>
  <si>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</si>
  <si>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</si>
  <si>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</si>
  <si>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</si>
  <si>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</si>
  <si>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</si>
  <si>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</si>
  <si>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</si>
  <si>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</si>
  <si>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</si>
  <si>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</si>
  <si>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</si>
  <si>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</si>
  <si>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</si>
  <si>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</si>
  <si>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</si>
  <si>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</si>
  <si>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</si>
  <si>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</si>
  <si>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</si>
  <si>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</si>
  <si>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</si>
  <si>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</si>
  <si>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</si>
  <si>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</si>
  <si>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</si>
  <si>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</si>
  <si>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</si>
  <si>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</si>
  <si>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</si>
  <si>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</si>
  <si>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</si>
  <si>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</si>
  <si>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</si>
  <si>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</si>
  <si>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</si>
  <si>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</si>
  <si>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</si>
  <si>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</si>
  <si>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</si>
  <si>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</si>
  <si>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</si>
  <si>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</si>
  <si>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</si>
  <si>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</si>
  <si>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</si>
  <si>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</si>
  <si>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</si>
  <si>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</si>
  <si>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</si>
  <si>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</si>
  <si>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</si>
  <si>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</si>
  <si>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</si>
  <si>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</si>
  <si>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</si>
  <si>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</si>
  <si>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</si>
  <si>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</si>
  <si>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</si>
  <si>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</si>
  <si>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</si>
  <si>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</si>
  <si>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</si>
  <si>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</si>
  <si>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</si>
  <si>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</si>
  <si>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</si>
  <si>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</si>
  <si>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</si>
  <si>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</si>
  <si>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</si>
  <si>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</si>
  <si>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</si>
  <si>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</si>
  <si>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</si>
  <si>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</si>
  <si>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</si>
  <si>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</si>
  <si>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</si>
  <si>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</si>
  <si>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</si>
  <si>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</si>
  <si>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</si>
  <si>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</si>
  <si>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</si>
  <si>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</si>
  <si>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</si>
  <si>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</si>
  <si>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</si>
  <si>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</si>
  <si>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</si>
  <si>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</si>
  <si>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</si>
  <si>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</si>
  <si>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</si>
  <si>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</si>
  <si>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</si>
  <si>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</si>
  <si>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</si>
  <si>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</si>
  <si>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</si>
  <si>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</si>
  <si>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</si>
  <si>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</si>
  <si>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</si>
  <si>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</si>
  <si>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</si>
  <si>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</si>
  <si>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</si>
  <si>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</si>
  <si>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</si>
  <si>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</si>
  <si>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</si>
  <si>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</si>
  <si>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</si>
  <si>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</si>
  <si>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</si>
  <si>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</si>
  <si>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</si>
  <si>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</si>
  <si>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</si>
  <si>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</si>
  <si>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</si>
  <si>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</si>
  <si>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</si>
  <si>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</si>
  <si>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</si>
  <si>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</si>
  <si>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</si>
  <si>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</si>
  <si>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</si>
  <si>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</si>
  <si>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</si>
  <si>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</si>
  <si>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</si>
  <si>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</si>
  <si>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</si>
  <si>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</si>
  <si>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</si>
  <si>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</si>
  <si>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</si>
  <si>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</si>
  <si>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</si>
  <si>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</si>
  <si>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</si>
  <si>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</si>
  <si>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</si>
  <si>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</si>
  <si>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</si>
  <si>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</si>
  <si>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</si>
  <si>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</si>
  <si>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</si>
  <si>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</si>
  <si>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</si>
  <si>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</si>
  <si>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</si>
  <si>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</si>
  <si>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</si>
  <si>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</si>
  <si>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</si>
  <si>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</si>
  <si>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</si>
  <si>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</si>
  <si>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</si>
  <si>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</si>
  <si>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</si>
  <si>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</si>
  <si>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</si>
  <si>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</si>
  <si>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</si>
  <si>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</si>
  <si>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</si>
  <si>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</si>
  <si>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</si>
  <si>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</si>
  <si>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</si>
  <si>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</si>
  <si>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</si>
  <si>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</si>
  <si>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</si>
  <si>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</si>
  <si>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</si>
  <si>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</si>
  <si>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</si>
  <si>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</si>
  <si>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</si>
  <si>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</si>
  <si>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</si>
  <si>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</si>
  <si>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</si>
  <si>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</si>
  <si>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</si>
  <si>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</si>
  <si>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</si>
  <si>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</si>
  <si>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</si>
  <si>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</si>
  <si>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</si>
  <si>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</si>
  <si>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</si>
  <si>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</si>
  <si>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</si>
  <si>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</si>
  <si>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</si>
  <si>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</si>
  <si>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</si>
  <si>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</si>
  <si>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</si>
  <si>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</si>
  <si>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</si>
  <si>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</si>
  <si>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</si>
  <si>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</si>
  <si>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</si>
  <si>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</si>
  <si>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</si>
  <si>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</si>
  <si>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</si>
  <si>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</si>
  <si>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</si>
  <si>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</si>
  <si>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</si>
  <si>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</si>
  <si>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</si>
  <si>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</si>
  <si>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</si>
  <si>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</si>
  <si>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</si>
  <si>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</si>
  <si>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</si>
  <si>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</si>
  <si>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</si>
  <si>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</si>
  <si>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</si>
  <si>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</si>
  <si>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</si>
  <si>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</si>
  <si>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</si>
  <si>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</si>
  <si>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</si>
  <si>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</si>
  <si>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</si>
  <si>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</si>
  <si>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</si>
  <si>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</si>
  <si>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</si>
  <si>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</si>
  <si>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</si>
  <si>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</si>
  <si>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</si>
  <si>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</si>
  <si>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</si>
  <si>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</si>
  <si>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</si>
  <si>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</si>
  <si>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</si>
  <si>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</si>
  <si>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</si>
  <si>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</si>
  <si>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</si>
  <si>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</si>
  <si>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</si>
  <si>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</si>
  <si>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</si>
  <si>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</si>
  <si>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</si>
  <si>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</si>
  <si>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</si>
  <si>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</si>
  <si>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</si>
  <si>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</si>
  <si>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</si>
  <si>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</si>
  <si>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</si>
  <si>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</si>
  <si>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</si>
  <si>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</si>
  <si>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</si>
  <si>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</si>
  <si>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</si>
  <si>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</si>
  <si>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</si>
  <si>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</si>
  <si>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</si>
  <si>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</si>
  <si>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</si>
  <si>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</si>
  <si>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</si>
  <si>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</si>
  <si>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</si>
  <si>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</si>
  <si>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</si>
  <si>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</si>
  <si>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</si>
  <si>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</si>
  <si>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</si>
  <si>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</si>
  <si>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</si>
  <si>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</si>
  <si>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</si>
  <si>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</si>
  <si>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</si>
  <si>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</si>
  <si>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</si>
  <si>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</si>
  <si>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</si>
  <si>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</si>
  <si>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</si>
  <si>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</si>
  <si>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</si>
  <si>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</si>
  <si>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</si>
  <si>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</si>
  <si>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</si>
  <si>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</si>
  <si>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</si>
  <si>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</si>
  <si>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</si>
  <si>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</si>
  <si>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</si>
  <si>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</si>
  <si>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</si>
  <si>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</si>
  <si>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</si>
  <si>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</si>
  <si>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</si>
  <si>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</si>
  <si>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</si>
  <si>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</si>
  <si>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</si>
  <si>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</si>
  <si>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</si>
  <si>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</si>
  <si>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</si>
  <si>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</si>
  <si>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</si>
  <si>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</si>
  <si>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</si>
  <si>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</si>
  <si>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</si>
  <si>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</si>
  <si>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</si>
  <si>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</si>
  <si>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</si>
  <si>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</si>
  <si>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</si>
  <si>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</si>
  <si>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</si>
  <si>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</si>
  <si>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</si>
  <si>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</si>
  <si>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</si>
  <si>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</si>
  <si>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</si>
  <si>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</si>
  <si>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</si>
  <si>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</si>
  <si>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</si>
  <si>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</si>
  <si>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</si>
  <si>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</si>
  <si>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</si>
  <si>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</si>
  <si>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</si>
  <si>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</si>
  <si>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</si>
  <si>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</si>
  <si>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</si>
  <si>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</si>
  <si>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</si>
  <si>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</si>
  <si>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</si>
  <si>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</si>
  <si>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</si>
  <si>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</si>
  <si>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</si>
  <si>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</si>
  <si>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</si>
  <si>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</si>
  <si>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</si>
  <si>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</si>
  <si>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</si>
  <si>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</si>
  <si>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</si>
  <si>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</si>
  <si>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</si>
  <si>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</si>
  <si>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</si>
  <si>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</si>
  <si>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</si>
  <si>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</si>
  <si>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</si>
  <si>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</si>
  <si>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</si>
  <si>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</si>
  <si>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</si>
  <si>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</si>
  <si>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</si>
  <si>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</si>
  <si>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</si>
  <si>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</si>
  <si>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</si>
  <si>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</si>
  <si>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</si>
  <si>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</si>
  <si>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</si>
  <si>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</si>
  <si>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</si>
  <si>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</si>
  <si>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</si>
  <si>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</si>
  <si>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</si>
  <si>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</si>
  <si>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</si>
  <si>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</si>
  <si>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</si>
  <si>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</si>
  <si>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</si>
  <si>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</si>
  <si>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</si>
  <si>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</si>
  <si>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</si>
  <si>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</si>
  <si>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</si>
  <si>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</si>
  <si>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</si>
  <si>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</si>
  <si>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</si>
  <si>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</si>
  <si>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</si>
  <si>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</si>
  <si>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</si>
  <si>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</si>
  <si>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</si>
  <si>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</si>
  <si>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</si>
  <si>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</si>
  <si>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</si>
  <si>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</si>
  <si>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</si>
  <si>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</si>
  <si>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</si>
  <si>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</si>
  <si>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</si>
  <si>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</si>
  <si>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</si>
  <si>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</si>
  <si>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</si>
  <si>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</si>
  <si>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</si>
  <si>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</si>
  <si>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</si>
  <si>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</si>
  <si>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</si>
  <si>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</si>
  <si>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</si>
  <si>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</si>
  <si>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</si>
  <si>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</si>
  <si>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</si>
  <si>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</si>
  <si>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</si>
  <si>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</si>
  <si>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</si>
  <si>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</si>
  <si>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</si>
  <si>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</si>
  <si>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</si>
  <si>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</si>
  <si>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</si>
  <si>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</si>
  <si>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</si>
  <si>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</si>
  <si>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</si>
  <si>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</si>
  <si>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</si>
  <si>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</si>
  <si>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</si>
  <si>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</si>
  <si>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</si>
  <si>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</si>
  <si>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</si>
  <si>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</si>
  <si>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</si>
  <si>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</si>
  <si>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</si>
  <si>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</si>
  <si>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</si>
  <si>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</si>
  <si>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</si>
  <si>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</si>
  <si>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</si>
  <si>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</si>
  <si>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</si>
  <si>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</si>
  <si>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</si>
  <si>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</si>
  <si>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</si>
  <si>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</si>
  <si>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</si>
  <si>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</si>
  <si>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</si>
  <si>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</si>
  <si>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</si>
  <si>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</si>
  <si>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</si>
  <si>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</si>
  <si>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</si>
  <si>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</si>
  <si>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</si>
  <si>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</si>
  <si>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</si>
  <si>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</si>
  <si>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</si>
  <si>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</si>
  <si>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</si>
  <si>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</si>
  <si>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</si>
  <si>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</si>
  <si>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</si>
  <si>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</si>
  <si>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</si>
  <si>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</si>
  <si>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</si>
  <si>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</si>
  <si>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</si>
  <si>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</si>
  <si>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</si>
  <si>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</si>
  <si>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</si>
  <si>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</si>
  <si>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</si>
  <si>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</si>
  <si>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</si>
  <si>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</si>
  <si>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</si>
  <si>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</si>
  <si>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</si>
  <si>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</si>
  <si>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</si>
  <si>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</si>
  <si>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</si>
  <si>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</si>
  <si>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</si>
  <si>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</si>
  <si>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</si>
  <si>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</si>
  <si>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</si>
  <si>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</si>
  <si>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</si>
  <si>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</si>
  <si>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</si>
  <si>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</si>
  <si>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</si>
  <si>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</si>
  <si>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</si>
  <si>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</si>
  <si>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</si>
  <si>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</si>
  <si>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</si>
  <si>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</si>
  <si>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</si>
  <si>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</si>
  <si>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</si>
  <si>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</si>
  <si>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</si>
  <si>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</si>
  <si>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</si>
  <si>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</si>
  <si>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</si>
  <si>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</si>
  <si>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</si>
  <si>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</si>
  <si>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</si>
  <si>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</si>
  <si>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</si>
  <si>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</si>
  <si>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</si>
  <si>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</si>
  <si>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</si>
  <si>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</si>
  <si>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</si>
  <si>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</si>
  <si>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</si>
  <si>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</si>
  <si>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</si>
  <si>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</si>
  <si>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</si>
  <si>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</si>
  <si>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</si>
  <si>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</si>
  <si>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</si>
  <si>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</si>
  <si>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</si>
  <si>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</si>
  <si>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</si>
  <si>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</si>
  <si>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</si>
  <si>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</si>
  <si>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</si>
  <si>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</si>
  <si>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</si>
  <si>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</si>
  <si>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</si>
  <si>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</si>
  <si>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</si>
  <si>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</si>
  <si>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</si>
  <si>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</si>
  <si>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</si>
  <si>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</si>
  <si>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</si>
  <si>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</si>
  <si>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</si>
  <si>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</si>
  <si>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</si>
  <si>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</si>
  <si>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</si>
  <si>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</si>
  <si>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</si>
  <si>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</si>
  <si>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</si>
  <si>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</si>
  <si>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</si>
  <si>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</si>
  <si>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</si>
  <si>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</si>
  <si>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</si>
  <si>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</si>
  <si>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</si>
  <si>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</si>
  <si>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</si>
  <si>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</si>
  <si>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</si>
  <si>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</si>
  <si>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</si>
  <si>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</si>
  <si>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</si>
  <si>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</si>
  <si>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</si>
  <si>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</si>
  <si>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</si>
  <si>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</si>
  <si>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</si>
  <si>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</si>
  <si>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</si>
  <si>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</si>
  <si>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</si>
  <si>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</si>
  <si>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</si>
  <si>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</si>
  <si>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</si>
  <si>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</si>
  <si>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</si>
  <si>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</si>
  <si>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</si>
  <si>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</si>
  <si>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</si>
  <si>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</si>
  <si>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</si>
  <si>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</si>
  <si>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</si>
  <si>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</si>
  <si>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</si>
  <si>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</si>
  <si>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</si>
  <si>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</si>
  <si>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</si>
  <si>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</si>
  <si>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</si>
  <si>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</si>
  <si>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</si>
  <si>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</si>
  <si>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</si>
  <si>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</si>
  <si>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</si>
  <si>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</si>
  <si>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</si>
  <si>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</si>
  <si>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</si>
  <si>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</si>
  <si>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</si>
  <si>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</si>
  <si>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</si>
  <si>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</si>
  <si>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</si>
  <si>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</si>
  <si>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</si>
  <si>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</si>
  <si>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</si>
  <si>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</si>
  <si>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</si>
  <si>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</si>
  <si>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</si>
  <si>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</si>
  <si>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</si>
  <si>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</si>
  <si>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</si>
  <si>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</si>
  <si>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</si>
  <si>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</si>
  <si>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</si>
  <si>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</si>
  <si>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</si>
  <si>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</si>
  <si>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</si>
  <si>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</si>
  <si>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</si>
  <si>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</si>
  <si>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</si>
  <si>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</si>
  <si>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</si>
  <si>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</si>
  <si>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</si>
  <si>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</si>
  <si>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</si>
  <si>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</si>
  <si>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</si>
  <si>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</si>
  <si>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</si>
  <si>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</si>
  <si>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</si>
  <si>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</si>
  <si>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</si>
  <si>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</si>
  <si>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</si>
  <si>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</si>
  <si>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</si>
  <si>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</si>
  <si>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</si>
  <si>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</si>
  <si>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</si>
  <si>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</si>
  <si>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</si>
  <si>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</si>
  <si>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</si>
  <si>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</si>
  <si>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</si>
  <si>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</si>
  <si>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</si>
  <si>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</si>
  <si>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</si>
  <si>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</si>
  <si>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</si>
  <si>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</si>
  <si>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</si>
  <si>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</si>
  <si>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</si>
  <si>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</si>
  <si>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</si>
  <si>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</si>
  <si>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</si>
  <si>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</si>
  <si>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</si>
  <si>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</si>
  <si>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</si>
  <si>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</si>
  <si>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</si>
  <si>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</si>
  <si>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</si>
  <si>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</si>
  <si>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</si>
  <si>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</si>
  <si>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</si>
  <si>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</si>
  <si>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</si>
  <si>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</si>
  <si>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</si>
  <si>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</si>
  <si>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</si>
  <si>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</si>
  <si>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</si>
  <si>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</si>
  <si>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</si>
  <si>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</si>
  <si>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</si>
  <si>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</si>
  <si>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</si>
  <si>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</si>
  <si>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</si>
  <si>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</si>
  <si>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</si>
  <si>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</si>
  <si>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</si>
  <si>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</si>
  <si>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</si>
  <si>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</si>
  <si>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</si>
  <si>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</si>
  <si>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</si>
  <si>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</si>
  <si>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</si>
  <si>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</si>
  <si>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</si>
  <si>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</si>
  <si>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</si>
  <si>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</si>
  <si>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</si>
  <si>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</si>
  <si>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</si>
  <si>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</si>
  <si>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</si>
  <si>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</si>
  <si>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</si>
  <si>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</si>
  <si>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</si>
  <si>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</si>
  <si>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</si>
  <si>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</si>
  <si>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</si>
  <si>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</si>
  <si>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</si>
  <si>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</si>
  <si>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</si>
  <si>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</si>
  <si>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</si>
  <si>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</si>
  <si>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</si>
  <si>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</si>
  <si>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</si>
  <si>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</si>
  <si>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</si>
  <si>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</si>
  <si>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</si>
  <si>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</si>
  <si>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</si>
  <si>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</si>
  <si>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</si>
  <si>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</si>
  <si>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</si>
  <si>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</si>
  <si>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</si>
  <si>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</si>
  <si>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</si>
  <si>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</si>
  <si>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</si>
  <si>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</si>
  <si>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</si>
  <si>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</si>
  <si>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</si>
  <si>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</si>
  <si>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</si>
  <si>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</si>
  <si>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</si>
  <si>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</si>
  <si>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</si>
  <si>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</si>
  <si>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</si>
  <si>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</si>
  <si>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</si>
  <si>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</si>
  <si>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</si>
  <si>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</si>
  <si>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</si>
  <si>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</si>
  <si>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</si>
  <si>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</si>
  <si>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</si>
  <si>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</si>
  <si>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</si>
  <si>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</si>
  <si>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</si>
  <si>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</si>
  <si>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</si>
  <si>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</si>
  <si>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</si>
  <si>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</si>
  <si>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</si>
  <si>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</si>
  <si>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</si>
  <si>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</si>
  <si>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</si>
  <si>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</si>
  <si>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</si>
  <si>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</si>
  <si>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</si>
  <si>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</si>
  <si>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</si>
  <si>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</si>
  <si>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</si>
  <si>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</si>
  <si>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</si>
  <si>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</si>
  <si>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</si>
  <si>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</si>
  <si>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</si>
  <si>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</si>
  <si>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</si>
  <si>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</si>
  <si>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</si>
  <si>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</si>
  <si>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</si>
  <si>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</si>
  <si>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</si>
  <si>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</si>
  <si>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</si>
  <si>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</si>
  <si>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</si>
  <si>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</si>
  <si>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</si>
  <si>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</si>
  <si>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</si>
  <si>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</si>
  <si>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</si>
  <si>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</si>
  <si>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</si>
  <si>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</si>
  <si>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</si>
  <si>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</si>
  <si>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</si>
  <si>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</si>
  <si>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</si>
  <si>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</si>
  <si>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</si>
  <si>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</si>
  <si>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</si>
  <si>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</si>
  <si>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</si>
  <si>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</si>
  <si>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</si>
  <si>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</si>
  <si>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</si>
  <si>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</si>
  <si>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</si>
  <si>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</si>
  <si>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</si>
  <si>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</si>
  <si>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</si>
  <si>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</si>
  <si>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</si>
  <si>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</si>
  <si>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</si>
  <si>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</si>
  <si>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</si>
  <si>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</si>
  <si>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</si>
  <si>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</si>
  <si>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</si>
  <si>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</si>
  <si>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</si>
  <si>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</si>
  <si>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</si>
  <si>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</si>
  <si>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</si>
  <si>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</si>
  <si>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</si>
  <si>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</si>
  <si>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</si>
  <si>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</si>
  <si>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</si>
  <si>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</si>
  <si>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</si>
  <si>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</si>
  <si>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</si>
  <si>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</si>
  <si>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</si>
  <si>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</si>
  <si>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</si>
  <si>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</si>
  <si>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</si>
  <si>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</si>
  <si>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</si>
  <si>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</si>
  <si>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</si>
  <si>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</si>
  <si>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</si>
  <si>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</si>
  <si>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</si>
  <si>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</si>
  <si>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</si>
  <si>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</si>
  <si>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</si>
  <si>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</si>
  <si>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</si>
  <si>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</si>
  <si>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</si>
  <si>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</si>
  <si>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</si>
  <si>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</si>
  <si>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</si>
  <si>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</si>
  <si>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</si>
  <si>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</si>
  <si>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</si>
  <si>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</si>
  <si>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</si>
  <si>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</si>
  <si>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</si>
  <si>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</si>
  <si>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</si>
  <si>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</si>
  <si>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</si>
  <si>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</si>
  <si>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</si>
  <si>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</si>
  <si>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</si>
  <si>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</si>
  <si>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</si>
  <si>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</si>
  <si>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</si>
  <si>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</si>
  <si>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</si>
  <si>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</si>
  <si>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</si>
  <si>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</si>
  <si>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</si>
  <si>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</si>
  <si>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</si>
  <si>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</si>
  <si>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</si>
  <si>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</si>
  <si>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</si>
  <si>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</si>
  <si>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</si>
  <si>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</si>
  <si>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</si>
  <si>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</si>
  <si>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</si>
  <si>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</si>
  <si>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</si>
  <si>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</si>
  <si>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</si>
  <si>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</si>
  <si>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</si>
  <si>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</si>
  <si>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</si>
  <si>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</si>
  <si>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</si>
  <si>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</si>
  <si>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</si>
  <si>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</si>
  <si>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</si>
  <si>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</si>
  <si>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</si>
  <si>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</si>
  <si>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</si>
  <si>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</si>
  <si>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</si>
  <si>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</si>
  <si>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</si>
  <si>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</si>
  <si>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</si>
  <si>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</si>
  <si>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</si>
  <si>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</si>
  <si>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</si>
  <si>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</si>
  <si>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</si>
  <si>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</si>
  <si>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</si>
  <si>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</si>
  <si>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</si>
  <si>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</si>
  <si>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</si>
  <si>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</si>
  <si>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</si>
  <si>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</si>
  <si>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</si>
  <si>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</si>
  <si>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</si>
  <si>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</si>
  <si>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</si>
  <si>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</si>
  <si>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</si>
  <si>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</si>
  <si>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</si>
  <si>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</si>
  <si>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</si>
  <si>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</si>
  <si>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</si>
  <si>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</si>
  <si>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</si>
  <si>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</si>
  <si>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</si>
  <si>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</si>
  <si>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</si>
  <si>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</si>
  <si>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</si>
  <si>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</si>
  <si>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</si>
  <si>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</si>
  <si>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</si>
  <si>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</si>
  <si>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</si>
  <si>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</si>
  <si>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</si>
  <si>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</si>
  <si>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</si>
  <si>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</si>
  <si>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</si>
  <si>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</si>
  <si>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</si>
  <si>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</si>
  <si>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</si>
  <si>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</si>
  <si>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</si>
  <si>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</si>
  <si>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</si>
  <si>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</si>
  <si>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</si>
  <si>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</si>
  <si>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</si>
  <si>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</si>
  <si>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</si>
  <si>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</si>
  <si>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</si>
  <si>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</si>
  <si>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</si>
  <si>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</si>
  <si>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</si>
  <si>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</si>
  <si>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</si>
  <si>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</si>
  <si>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</si>
  <si>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</si>
  <si>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</si>
  <si>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</si>
  <si>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</si>
  <si>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</si>
  <si>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</si>
  <si>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</si>
  <si>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</si>
  <si>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</si>
  <si>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</si>
  <si>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</si>
  <si>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</si>
  <si>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</si>
  <si>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</si>
  <si>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</si>
  <si>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</si>
  <si>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</si>
  <si>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</si>
  <si>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</si>
  <si>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</si>
  <si>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</si>
  <si>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</si>
  <si>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</si>
  <si>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</si>
  <si>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</si>
  <si>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</si>
  <si>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</si>
  <si>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</si>
  <si>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</si>
  <si>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</si>
  <si>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</si>
  <si>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</si>
  <si>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</si>
  <si>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</si>
  <si>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</si>
  <si>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</si>
  <si>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</si>
  <si>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</si>
  <si>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</si>
  <si>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</si>
  <si>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</si>
  <si>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</si>
  <si>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</si>
  <si>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</si>
  <si>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</si>
  <si>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</si>
  <si>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</si>
  <si>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</si>
  <si>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</si>
  <si>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</si>
  <si>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</si>
  <si>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</si>
  <si>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</si>
  <si>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</si>
  <si>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</si>
  <si>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</si>
  <si>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</si>
  <si>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</si>
  <si>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</si>
  <si>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</si>
  <si>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</si>
  <si>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</si>
  <si>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</si>
  <si>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</si>
  <si>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</si>
  <si>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</si>
  <si>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</si>
  <si>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</si>
  <si>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</si>
  <si>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</si>
  <si>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</si>
  <si>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</si>
  <si>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</si>
  <si>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</si>
  <si>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</si>
  <si>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</si>
  <si>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</si>
  <si>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</si>
  <si>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</si>
  <si>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</si>
  <si>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</si>
  <si>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</si>
  <si>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</si>
  <si>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</si>
  <si>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</si>
  <si>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</si>
  <si>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</si>
  <si>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</si>
  <si>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</si>
  <si>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</si>
  <si>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</si>
  <si>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</si>
  <si>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</si>
  <si>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</si>
  <si>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</si>
  <si>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</si>
  <si>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</si>
  <si>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</si>
  <si>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</si>
  <si>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</si>
  <si>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</si>
  <si>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</si>
  <si>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</si>
  <si>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</si>
  <si>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</si>
  <si>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</si>
  <si>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</si>
  <si>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</si>
  <si>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</si>
  <si>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</si>
  <si>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</si>
  <si>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</si>
  <si>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</si>
  <si>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</si>
  <si>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</si>
  <si>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</si>
  <si>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</si>
  <si>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</si>
  <si>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</si>
  <si>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</si>
  <si>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</si>
  <si>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</si>
  <si>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</si>
  <si>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</si>
  <si>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</si>
  <si>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</si>
  <si>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</si>
  <si>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</si>
  <si>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</si>
  <si>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</si>
  <si>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</si>
  <si>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</si>
  <si>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</si>
  <si>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</si>
  <si>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</si>
  <si>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</si>
  <si>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</si>
  <si>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</si>
  <si>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</si>
  <si>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</si>
  <si>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</si>
  <si>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</si>
  <si>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</si>
  <si>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</si>
  <si>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</si>
  <si>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</si>
  <si>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</si>
  <si>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</si>
  <si>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</si>
  <si>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</si>
  <si>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</si>
  <si>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</si>
  <si>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</si>
  <si>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</si>
  <si>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</si>
  <si>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</si>
  <si>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</si>
  <si>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</si>
  <si>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</si>
  <si>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</si>
  <si>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</si>
  <si>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</si>
  <si>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</si>
  <si>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</si>
  <si>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</si>
  <si>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</si>
  <si>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</si>
  <si>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</si>
  <si>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</si>
  <si>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</si>
  <si>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</si>
  <si>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</si>
  <si>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</si>
  <si>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</si>
  <si>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</si>
  <si>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</si>
  <si>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</si>
  <si>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</si>
  <si>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</si>
  <si>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</si>
  <si>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</si>
  <si>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</si>
  <si>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</si>
  <si>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</si>
  <si>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</si>
  <si>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</si>
  <si>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</si>
  <si>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</si>
  <si>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</si>
  <si>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</si>
  <si>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</si>
  <si>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</si>
  <si>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</si>
  <si>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</si>
  <si>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</si>
  <si>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</si>
  <si>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</si>
  <si>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</si>
  <si>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</si>
  <si>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</si>
  <si>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</si>
  <si>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</si>
  <si>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</si>
  <si>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</si>
  <si>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</si>
  <si>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</si>
  <si>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</si>
  <si>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</si>
  <si>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</si>
  <si>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</si>
  <si>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</si>
  <si>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</si>
  <si>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</si>
  <si>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</si>
  <si>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</si>
  <si>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</si>
  <si>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</si>
  <si>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</si>
  <si>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</si>
  <si>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</si>
  <si>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</si>
  <si>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</si>
  <si>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</si>
  <si>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</si>
  <si>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</si>
  <si>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</si>
  <si>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</si>
  <si>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</si>
  <si>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</si>
  <si>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</si>
  <si>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</si>
  <si>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</si>
  <si>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</si>
  <si>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</si>
  <si>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</si>
  <si>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</si>
  <si>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</si>
  <si>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</si>
  <si>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</si>
  <si>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</si>
  <si>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</si>
  <si>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</si>
  <si>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</si>
  <si>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</si>
  <si>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</si>
  <si>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</si>
  <si>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</si>
  <si>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</si>
  <si>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</si>
  <si>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</si>
  <si>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</si>
  <si>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</si>
  <si>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</si>
  <si>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</si>
  <si>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</si>
  <si>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</si>
  <si>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</si>
  <si>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</si>
  <si>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</si>
  <si>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</si>
  <si>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</si>
  <si>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</si>
  <si>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</si>
  <si>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</si>
  <si>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</si>
  <si>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</si>
  <si>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</si>
  <si>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</si>
  <si>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</si>
  <si>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</si>
  <si>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</si>
  <si>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</si>
  <si>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</si>
  <si>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</si>
  <si>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</si>
  <si>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</si>
  <si>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</si>
  <si>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</si>
  <si>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</si>
  <si>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</si>
  <si>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</si>
  <si>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</si>
  <si>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</si>
  <si>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</si>
  <si>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</si>
  <si>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</si>
  <si>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</si>
  <si>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</si>
  <si>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</si>
  <si>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</si>
  <si>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</si>
  <si>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</si>
  <si>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</si>
  <si>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</si>
  <si>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</si>
  <si>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</si>
  <si>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</si>
  <si>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</si>
  <si>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</si>
  <si>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</si>
  <si>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</si>
  <si>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</si>
  <si>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</si>
  <si>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</si>
  <si>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</si>
  <si>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</si>
  <si>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</si>
  <si>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</si>
  <si>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</si>
  <si>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</si>
  <si>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</si>
  <si>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</si>
  <si>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</si>
  <si>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</si>
  <si>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</si>
  <si>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</si>
  <si>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</si>
  <si>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</si>
  <si>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</si>
  <si>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</si>
  <si>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</si>
  <si>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</si>
  <si>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</si>
  <si>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</si>
  <si>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</si>
  <si>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</si>
  <si>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</si>
  <si>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</si>
  <si>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</si>
  <si>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</si>
  <si>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</si>
  <si>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</si>
  <si>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</si>
  <si>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</si>
  <si>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</si>
  <si>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</si>
  <si>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</si>
  <si>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</si>
  <si>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</si>
  <si>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</si>
  <si>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</si>
  <si>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</si>
  <si>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</si>
  <si>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</si>
  <si>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</si>
  <si>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</si>
  <si>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</si>
  <si>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</si>
  <si>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</si>
  <si>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</si>
  <si>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</si>
  <si>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</si>
  <si>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</si>
  <si>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</si>
  <si>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</si>
  <si>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</si>
  <si>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</si>
  <si>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</si>
  <si>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</si>
  <si>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</si>
  <si>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</si>
  <si>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</si>
  <si>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</si>
  <si>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</si>
  <si>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</si>
  <si>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</si>
  <si>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</si>
  <si>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</si>
  <si>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</si>
  <si>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</si>
  <si>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</si>
  <si>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</si>
  <si>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</si>
  <si>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</si>
  <si>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</si>
  <si>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</si>
  <si>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</si>
  <si>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</si>
  <si>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</si>
  <si>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</si>
  <si>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</si>
  <si>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</si>
  <si>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</si>
  <si>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</si>
  <si>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</si>
  <si>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</si>
  <si>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</si>
  <si>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</si>
  <si>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</si>
  <si>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</si>
  <si>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</si>
  <si>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</si>
  <si>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</si>
  <si>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</si>
  <si>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</si>
  <si>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</si>
  <si>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</si>
  <si>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</si>
  <si>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</si>
  <si>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</si>
  <si>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</si>
  <si>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</si>
  <si>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</si>
  <si>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</si>
  <si>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</si>
  <si>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</si>
  <si>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</si>
  <si>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</si>
  <si>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</si>
  <si>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</si>
  <si>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</si>
  <si>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</si>
  <si>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</si>
  <si>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</si>
  <si>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</si>
  <si>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</si>
  <si>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</si>
  <si>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</si>
  <si>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</si>
  <si>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</si>
  <si>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</si>
  <si>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</si>
  <si>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</si>
  <si>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</si>
  <si>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</si>
  <si>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</si>
  <si>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</si>
  <si>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</si>
  <si>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</si>
  <si>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</si>
  <si>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</si>
  <si>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</si>
  <si>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</si>
  <si>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</si>
  <si>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</si>
  <si>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</si>
  <si>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</si>
  <si>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</si>
  <si>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</si>
  <si>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</si>
  <si>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</si>
  <si>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</si>
  <si>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</si>
  <si>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</si>
  <si>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</si>
  <si>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</si>
  <si>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</si>
  <si>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</si>
  <si>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</si>
  <si>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</si>
  <si>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</si>
  <si>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</si>
  <si>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</si>
  <si>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</si>
  <si>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</si>
  <si>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</si>
  <si>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</si>
  <si>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</si>
  <si>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</si>
  <si>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</si>
  <si>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</si>
  <si>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</si>
  <si>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</si>
  <si>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</si>
  <si>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</si>
  <si>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</si>
  <si>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</si>
  <si>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</si>
  <si>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</si>
  <si>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</si>
  <si>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</si>
  <si>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</si>
  <si>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</si>
  <si>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</si>
  <si>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</si>
  <si>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</si>
  <si>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</si>
  <si>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</si>
  <si>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</si>
  <si>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</si>
  <si>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</si>
  <si>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</si>
  <si>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</si>
  <si>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</si>
  <si>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</si>
  <si>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</si>
  <si>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</si>
  <si>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</si>
  <si>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</si>
  <si>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</si>
  <si>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</si>
  <si>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</si>
  <si>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</si>
  <si>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</si>
  <si>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</si>
  <si>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</si>
  <si>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</si>
  <si>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</si>
  <si>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</si>
  <si>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</si>
  <si>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</si>
  <si>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</si>
  <si>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</si>
  <si>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</si>
  <si>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</si>
  <si>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</si>
  <si>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</si>
  <si>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</si>
  <si>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</si>
  <si>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</si>
  <si>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</si>
  <si>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</si>
  <si>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</si>
  <si>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</si>
  <si>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</si>
  <si>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</si>
  <si>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</si>
  <si>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</si>
  <si>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</si>
  <si>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</si>
  <si>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</si>
  <si>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</si>
  <si>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</si>
  <si>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</si>
  <si>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</si>
  <si>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</si>
  <si>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</si>
  <si>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</si>
  <si>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</si>
  <si>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</si>
  <si>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</si>
  <si>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</si>
  <si>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</si>
  <si>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</si>
  <si>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</si>
  <si>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</si>
  <si>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</si>
  <si>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</si>
  <si>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</si>
  <si>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</si>
  <si>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</si>
  <si>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</si>
  <si>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</si>
  <si>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</si>
  <si>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</si>
  <si>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</si>
  <si>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</si>
  <si>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</si>
  <si>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</si>
  <si>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</si>
  <si>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</si>
  <si>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</si>
  <si>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</si>
  <si>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</si>
  <si>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</si>
  <si>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</si>
  <si>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</si>
  <si>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</si>
  <si>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</si>
  <si>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</si>
  <si>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</si>
  <si>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</si>
  <si>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</si>
  <si>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</si>
  <si>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</si>
  <si>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</si>
  <si>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</si>
  <si>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</si>
  <si>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</si>
  <si>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</si>
  <si>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</si>
  <si>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</si>
  <si>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</si>
  <si>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</si>
  <si>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</si>
  <si>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</si>
  <si>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</si>
  <si>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</si>
  <si>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</si>
  <si>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</si>
  <si>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</si>
  <si>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</si>
  <si>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</si>
  <si>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</si>
  <si>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</si>
  <si>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</si>
  <si>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</si>
  <si>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</si>
  <si>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</si>
  <si>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</si>
  <si>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</si>
  <si>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</si>
  <si>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</si>
  <si>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</si>
  <si>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</si>
  <si>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</si>
  <si>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</si>
  <si>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</si>
  <si>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</si>
  <si>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</si>
  <si>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</si>
  <si>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</si>
  <si>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</si>
  <si>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</si>
  <si>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</si>
  <si>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</si>
  <si>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</si>
  <si>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</si>
  <si>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</si>
  <si>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</si>
  <si>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</si>
  <si>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</si>
  <si>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</si>
  <si>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</si>
  <si>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</si>
  <si>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</si>
  <si>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</si>
  <si>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</si>
  <si>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</si>
  <si>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</si>
  <si>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</si>
  <si>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</si>
  <si>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</si>
  <si>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</si>
  <si>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</si>
  <si>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</si>
  <si>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</si>
  <si>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</si>
  <si>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</si>
  <si>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</si>
  <si>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</si>
  <si>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</si>
  <si>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</si>
  <si>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</si>
  <si>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</si>
  <si>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</si>
  <si>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</si>
  <si>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</si>
  <si>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</si>
  <si>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</si>
  <si>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</si>
  <si>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</si>
  <si>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</si>
  <si>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</si>
  <si>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</si>
  <si>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</si>
  <si>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</si>
  <si>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</si>
  <si>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</si>
  <si>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</si>
  <si>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</si>
  <si>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</si>
  <si>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</si>
  <si>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</si>
  <si>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</si>
  <si>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</si>
  <si>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</si>
  <si>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</si>
  <si>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</si>
  <si>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</si>
  <si>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</si>
  <si>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</si>
  <si>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</si>
  <si>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</si>
  <si>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</si>
  <si>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</si>
  <si>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</si>
  <si>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</si>
  <si>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</si>
  <si>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</si>
  <si>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</si>
  <si>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</si>
  <si>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</si>
  <si>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</si>
  <si>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</si>
  <si>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</si>
  <si>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</si>
  <si>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</si>
  <si>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</si>
  <si>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</si>
  <si>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</si>
  <si>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</si>
  <si>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</si>
  <si>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</si>
  <si>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</si>
  <si>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</si>
  <si>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</si>
  <si>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</si>
  <si>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</si>
  <si>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</si>
  <si>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</si>
  <si>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</si>
  <si>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</si>
  <si>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</si>
  <si>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</si>
  <si>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</si>
  <si>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</si>
  <si>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</si>
  <si>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</si>
  <si>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</si>
  <si>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</si>
  <si>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</si>
  <si>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</si>
  <si>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</si>
  <si>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</si>
  <si>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</si>
  <si>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</si>
  <si>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</si>
  <si>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</si>
  <si>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</si>
  <si>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</si>
  <si>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</si>
  <si>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</si>
  <si>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</si>
  <si>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</si>
  <si>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</si>
  <si>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</si>
  <si>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</si>
  <si>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</si>
  <si>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</si>
  <si>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</si>
  <si>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</si>
  <si>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</si>
  <si>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</si>
  <si>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</si>
  <si>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</si>
  <si>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</si>
  <si>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</si>
  <si>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</si>
  <si>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</si>
  <si>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</si>
  <si>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</si>
  <si>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</si>
  <si>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</si>
  <si>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</si>
  <si>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</si>
  <si>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</si>
  <si>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</si>
  <si>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</si>
  <si>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</si>
  <si>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</si>
  <si>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</si>
  <si>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</si>
  <si>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</si>
  <si>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</si>
  <si>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</si>
  <si>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</si>
  <si>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</si>
  <si>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</si>
  <si>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</si>
  <si>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</si>
  <si>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</si>
  <si>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</si>
  <si>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</si>
  <si>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</si>
  <si>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</si>
  <si>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</si>
  <si>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</si>
  <si>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</si>
  <si>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</si>
  <si>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</si>
  <si>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</si>
  <si>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</si>
  <si>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</si>
  <si>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</si>
  <si>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</si>
  <si>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</si>
  <si>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</si>
  <si>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</si>
  <si>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</si>
  <si>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</si>
  <si>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</si>
  <si>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</si>
  <si>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</si>
  <si>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</si>
  <si>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</si>
  <si>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</si>
  <si>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</si>
  <si>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</si>
  <si>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</si>
  <si>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</si>
  <si>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</si>
  <si>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</si>
  <si>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</si>
  <si>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</si>
  <si>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</si>
  <si>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</si>
  <si>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</si>
  <si>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</si>
  <si>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</si>
  <si>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</si>
  <si>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</si>
  <si>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</si>
  <si>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</si>
  <si>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</si>
  <si>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</si>
  <si>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</si>
  <si>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</si>
  <si>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</si>
  <si>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</si>
  <si>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</si>
  <si>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</si>
  <si>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</si>
  <si>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</si>
  <si>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</si>
  <si>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</si>
  <si>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</si>
  <si>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</si>
  <si>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</si>
  <si>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</si>
  <si>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</si>
  <si>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</si>
  <si>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</si>
  <si>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</si>
  <si>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</si>
  <si>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</si>
  <si>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</si>
  <si>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</si>
  <si>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</si>
  <si>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</si>
  <si>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</si>
  <si>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</si>
  <si>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</si>
  <si>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</si>
  <si>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</si>
  <si>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</si>
  <si>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</si>
  <si>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</si>
  <si>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</si>
  <si>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</si>
  <si>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</si>
  <si>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</si>
  <si>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</si>
  <si>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</si>
  <si>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</si>
  <si>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</si>
  <si>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</si>
  <si>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</si>
  <si>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</si>
  <si>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</si>
  <si>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</si>
  <si>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</si>
  <si>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</si>
  <si>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</si>
  <si>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</si>
  <si>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</si>
  <si>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</si>
  <si>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</si>
  <si>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</si>
  <si>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</si>
  <si>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</si>
  <si>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</si>
  <si>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</si>
  <si>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</si>
  <si>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</si>
  <si>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</si>
  <si>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</si>
  <si>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</si>
  <si>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</si>
  <si>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</si>
  <si>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</si>
  <si>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</si>
  <si>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</si>
  <si>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</si>
  <si>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</si>
  <si>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</si>
  <si>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</si>
  <si>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</si>
  <si>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</si>
  <si>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</si>
  <si>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</si>
  <si>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</si>
  <si>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</si>
  <si>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</si>
  <si>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</si>
  <si>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</si>
  <si>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</si>
  <si>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</si>
  <si>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</si>
  <si>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</si>
  <si>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</si>
  <si>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</si>
  <si>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</si>
  <si>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</si>
  <si>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</si>
  <si>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</si>
  <si>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</si>
  <si>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</si>
  <si>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</si>
  <si>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</si>
  <si>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</si>
  <si>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</si>
  <si>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</si>
  <si>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</si>
  <si>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</si>
  <si>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</si>
  <si>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</si>
  <si>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</si>
  <si>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</si>
  <si>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</si>
  <si>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</si>
  <si>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</si>
  <si>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</si>
  <si>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</si>
  <si>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</si>
  <si>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</si>
  <si>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</si>
  <si>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</si>
  <si>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</si>
  <si>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</si>
  <si>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</si>
  <si>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</si>
  <si>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</si>
  <si>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</si>
  <si>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</si>
  <si>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</si>
  <si>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</si>
  <si>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</si>
  <si>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</si>
  <si>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</si>
  <si>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</si>
  <si>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</si>
  <si>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</si>
  <si>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</si>
  <si>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</si>
  <si>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</si>
  <si>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</si>
  <si>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</si>
  <si>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</si>
  <si>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</si>
  <si>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</si>
  <si>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</si>
  <si>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</si>
  <si>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</si>
  <si>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</si>
  <si>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</si>
  <si>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</si>
  <si>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</si>
  <si>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</si>
  <si>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</si>
  <si>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</si>
  <si>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</si>
  <si>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</si>
  <si>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</si>
  <si>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</si>
  <si>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</si>
  <si>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</si>
  <si>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</si>
  <si>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</si>
  <si>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</si>
  <si>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</si>
  <si>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</si>
  <si>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</si>
  <si>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</si>
  <si>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</si>
  <si>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</si>
  <si>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</si>
  <si>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</si>
  <si>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</si>
  <si>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</si>
  <si>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</si>
  <si>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</si>
  <si>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</si>
  <si>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</si>
  <si>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</si>
  <si>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</si>
  <si>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</si>
  <si>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</si>
  <si>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</si>
  <si>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</si>
  <si>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</si>
  <si>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</si>
  <si>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</si>
  <si>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</si>
  <si>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</si>
  <si>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</si>
  <si>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</si>
  <si>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</si>
  <si>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</si>
  <si>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</si>
  <si>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</si>
  <si>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</si>
  <si>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</si>
  <si>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</si>
  <si>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</si>
  <si>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</si>
  <si>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</si>
  <si>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</si>
  <si>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</si>
  <si>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</si>
  <si>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</si>
  <si>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</si>
  <si>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</si>
  <si>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</si>
  <si>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</si>
  <si>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</si>
  <si>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</si>
  <si>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</si>
  <si>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</si>
  <si>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</si>
  <si>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</si>
  <si>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</si>
  <si>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</si>
  <si>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</si>
  <si>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</si>
  <si>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</si>
  <si>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</si>
  <si>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</si>
  <si>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</si>
  <si>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</si>
  <si>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</si>
  <si>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</si>
  <si>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</si>
  <si>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</si>
  <si>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</si>
  <si>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</si>
  <si>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</si>
  <si>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</si>
  <si>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</si>
  <si>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</si>
  <si>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</si>
  <si>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</si>
  <si>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</si>
  <si>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</si>
  <si>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</si>
  <si>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</si>
  <si>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</si>
  <si>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</si>
  <si>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</si>
  <si>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</si>
  <si>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</si>
  <si>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</si>
  <si>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</si>
  <si>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</si>
  <si>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</si>
  <si>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</si>
  <si>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</si>
  <si>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</si>
  <si>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</si>
  <si>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</si>
  <si>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</si>
  <si>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</si>
  <si>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</si>
  <si>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</si>
  <si>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</si>
  <si>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</si>
  <si>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</si>
  <si>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</si>
  <si>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</si>
  <si>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</si>
  <si>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</si>
  <si>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</si>
  <si>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</si>
  <si>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</si>
  <si>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</si>
  <si>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</si>
  <si>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</si>
  <si>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</si>
  <si>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</si>
  <si>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</si>
  <si>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</si>
  <si>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</si>
  <si>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</si>
  <si>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</si>
  <si>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</si>
  <si>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</si>
  <si>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</si>
  <si>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</si>
  <si>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</si>
  <si>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</si>
  <si>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</si>
  <si>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</si>
  <si>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</si>
  <si>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</si>
  <si>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</si>
  <si>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</si>
  <si>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</si>
  <si>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</si>
  <si>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</si>
  <si>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</si>
  <si>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</si>
  <si>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</si>
  <si>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</si>
  <si>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</si>
  <si>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</si>
  <si>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</si>
  <si>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</si>
  <si>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</si>
  <si>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</si>
  <si>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</si>
  <si>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</si>
  <si>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</si>
  <si>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</si>
  <si>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</si>
  <si>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</si>
  <si>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</si>
  <si>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</si>
  <si>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</si>
  <si>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</si>
  <si>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</si>
  <si>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</si>
  <si>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</si>
  <si>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</si>
  <si>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</si>
  <si>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</si>
  <si>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</si>
  <si>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</si>
  <si>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</si>
  <si>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</si>
  <si>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</si>
  <si>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</si>
  <si>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</si>
  <si>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</si>
  <si>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</si>
  <si>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</si>
  <si>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</si>
  <si>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</si>
  <si>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</si>
  <si>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</si>
  <si>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</si>
  <si>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</si>
  <si>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</si>
  <si>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</si>
  <si>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</si>
  <si>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</si>
  <si>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</si>
  <si>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</si>
  <si>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</si>
  <si>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</si>
  <si>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</si>
  <si>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</si>
  <si>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</si>
  <si>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</si>
  <si>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</si>
  <si>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</si>
  <si>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</si>
  <si>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</si>
  <si>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</si>
  <si>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</si>
  <si>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</si>
  <si>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</si>
  <si>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</si>
  <si>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</si>
  <si>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</si>
  <si>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</si>
  <si>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</si>
  <si>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</si>
  <si>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</si>
  <si>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</si>
  <si>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</si>
  <si>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</si>
  <si>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</si>
  <si>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</si>
  <si>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</si>
  <si>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</si>
  <si>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</si>
  <si>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</si>
  <si>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</si>
  <si>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</si>
  <si>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</si>
  <si>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</si>
  <si>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</si>
  <si>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</si>
  <si>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</si>
  <si>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</si>
  <si>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</si>
  <si>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</si>
  <si>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</si>
  <si>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</si>
  <si>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</si>
  <si>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</si>
  <si>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</si>
  <si>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</si>
  <si>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</si>
  <si>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</si>
  <si>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</si>
  <si>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</si>
  <si>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</si>
  <si>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</si>
  <si>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</si>
  <si>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</si>
  <si>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</si>
  <si>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</si>
  <si>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</si>
  <si>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</si>
  <si>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</si>
  <si>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</si>
  <si>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</si>
  <si>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</si>
  <si>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</si>
  <si>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</si>
  <si>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</si>
  <si>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</si>
  <si>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</si>
  <si>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</si>
  <si>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</si>
  <si>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</si>
  <si>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</si>
  <si>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</si>
  <si>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</si>
  <si>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</si>
  <si>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</si>
  <si>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</si>
  <si>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</si>
  <si>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</si>
  <si>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</si>
  <si>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</si>
  <si>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</si>
  <si>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</si>
  <si>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</si>
  <si>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</si>
  <si>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</si>
  <si>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</si>
  <si>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</si>
  <si>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</si>
  <si>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</si>
  <si>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</si>
  <si>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</si>
  <si>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</si>
  <si>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</si>
  <si>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</si>
  <si>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</si>
  <si>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</si>
  <si>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</si>
  <si>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</si>
  <si>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</si>
  <si>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</si>
  <si>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</si>
  <si>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</si>
  <si>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</si>
  <si>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</si>
  <si>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</si>
  <si>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</si>
  <si>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</si>
  <si>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</si>
  <si>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</si>
  <si>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</si>
  <si>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</si>
  <si>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</si>
  <si>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</si>
  <si>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</si>
  <si>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</si>
  <si>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</si>
  <si>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</si>
  <si>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</si>
  <si>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</si>
  <si>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</si>
  <si>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</si>
  <si>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</si>
  <si>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</si>
  <si>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</si>
  <si>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</si>
  <si>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</si>
  <si>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</si>
  <si>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</si>
  <si>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</si>
  <si>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</si>
  <si>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</si>
  <si>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</si>
  <si>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</si>
  <si>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</si>
  <si>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</si>
  <si>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</si>
  <si>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</si>
  <si>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</si>
  <si>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</si>
  <si>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</si>
  <si>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</si>
  <si>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</si>
  <si>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</si>
  <si>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</si>
  <si>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</si>
  <si>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</si>
  <si>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</si>
  <si>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</si>
  <si>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</si>
  <si>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</si>
  <si>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</si>
  <si>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</si>
  <si>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</si>
  <si>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</si>
  <si>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</si>
  <si>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</si>
  <si>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</si>
  <si>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</si>
  <si>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</si>
  <si>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</si>
  <si>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</si>
  <si>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</si>
  <si>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</si>
  <si>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</si>
  <si>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</si>
  <si>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</si>
  <si>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</si>
  <si>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</si>
  <si>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</si>
  <si>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</si>
  <si>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</si>
  <si>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</si>
  <si>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</si>
  <si>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</si>
  <si>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</si>
  <si>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</si>
  <si>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</si>
  <si>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</si>
  <si>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</si>
  <si>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</si>
  <si>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</si>
  <si>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</si>
  <si>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</si>
  <si>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</si>
  <si>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</si>
  <si>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</si>
  <si>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</si>
  <si>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</si>
  <si>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</si>
  <si>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</si>
  <si>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</si>
  <si>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</si>
  <si>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</si>
  <si>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</si>
  <si>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</si>
  <si>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</si>
  <si>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</si>
  <si>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</si>
  <si>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</si>
  <si>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</si>
  <si>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</si>
  <si>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</si>
  <si>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</si>
  <si>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</si>
  <si>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</si>
  <si>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</si>
  <si>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</si>
  <si>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</si>
  <si>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</si>
  <si>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</si>
  <si>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</si>
  <si>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</si>
  <si>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</si>
  <si>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</si>
  <si>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</si>
  <si>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</si>
  <si>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</si>
  <si>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</si>
  <si>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</si>
  <si>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</si>
  <si>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</si>
  <si>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</si>
  <si>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</si>
  <si>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</si>
  <si>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</si>
  <si>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</si>
  <si>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</si>
  <si>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</si>
  <si>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</si>
  <si>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</si>
  <si>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</si>
  <si>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</si>
  <si>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</si>
  <si>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</si>
  <si>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</si>
  <si>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</si>
  <si>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</si>
  <si>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</si>
  <si>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</si>
  <si>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</si>
  <si>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</si>
  <si>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</si>
  <si>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</si>
  <si>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</si>
  <si>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</si>
  <si>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</si>
  <si>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</si>
  <si>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</si>
  <si>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</si>
  <si>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</si>
  <si>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</si>
  <si>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</si>
  <si>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</si>
  <si>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</si>
  <si>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</si>
  <si>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</si>
  <si>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</si>
  <si>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</si>
  <si>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</si>
  <si>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</si>
  <si>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</si>
  <si>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</si>
  <si>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</si>
  <si>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</si>
  <si>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</si>
  <si>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</si>
  <si>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</si>
  <si>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</si>
  <si>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</si>
  <si>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</si>
  <si>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</si>
  <si>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</si>
  <si>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</si>
  <si>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</si>
  <si>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</si>
  <si>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</si>
  <si>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</si>
  <si>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</si>
  <si>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</si>
  <si>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</si>
  <si>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</si>
  <si>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</si>
  <si>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</si>
  <si>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</si>
  <si>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</si>
  <si>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</si>
  <si>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</si>
  <si>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</si>
  <si>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</si>
  <si>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</si>
  <si>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</si>
  <si>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</si>
  <si>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</si>
  <si>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</si>
  <si>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</si>
  <si>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</si>
  <si>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</si>
  <si>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</si>
  <si>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</si>
  <si>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</si>
  <si>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</si>
  <si>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</si>
  <si>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</si>
  <si>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</si>
  <si>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</si>
  <si>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</si>
  <si>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</si>
  <si>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</si>
  <si>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</si>
  <si>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</si>
  <si>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</si>
  <si>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</si>
  <si>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</si>
  <si>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</si>
  <si>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</si>
  <si>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</si>
  <si>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</si>
  <si>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</si>
  <si>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</si>
  <si>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</si>
  <si>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</si>
  <si>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</si>
  <si>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</si>
  <si>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</si>
  <si>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</si>
  <si>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</si>
  <si>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</si>
  <si>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</si>
  <si>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</si>
  <si>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</si>
  <si>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</si>
  <si>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</si>
  <si>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</si>
  <si>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</si>
  <si>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</si>
  <si>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</si>
  <si>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</si>
  <si>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</si>
  <si>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</si>
  <si>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</si>
  <si>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</si>
  <si>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</si>
  <si>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</si>
  <si>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</si>
  <si>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</si>
  <si>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</si>
  <si>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</si>
  <si>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</si>
  <si>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</si>
  <si>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</si>
  <si>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</si>
  <si>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</si>
  <si>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</si>
  <si>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</si>
  <si>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</si>
  <si>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</si>
  <si>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</si>
  <si>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</si>
  <si>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</si>
  <si>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</si>
  <si>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</si>
  <si>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</si>
  <si>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</si>
  <si>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</si>
  <si>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</si>
  <si>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</si>
  <si>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</si>
  <si>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</si>
  <si>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</si>
  <si>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</si>
  <si>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</si>
  <si>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</si>
  <si>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</si>
  <si>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</si>
  <si>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</si>
  <si>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</si>
  <si>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</si>
  <si>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</si>
  <si>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</si>
  <si>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</si>
  <si>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</si>
  <si>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</si>
  <si>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</si>
  <si>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</si>
  <si>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</si>
  <si>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</si>
  <si>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</si>
  <si>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</si>
  <si>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</si>
  <si>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</si>
  <si>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</si>
  <si>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</si>
  <si>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</si>
  <si>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</si>
  <si>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</si>
  <si>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</si>
  <si>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</si>
  <si>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</si>
  <si>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</si>
  <si>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</si>
  <si>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</si>
  <si>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</si>
  <si>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</si>
  <si>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</si>
  <si>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</si>
  <si>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</si>
  <si>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</si>
  <si>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</si>
  <si>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</si>
  <si>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</si>
  <si>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</si>
  <si>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</si>
  <si>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</si>
  <si>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</si>
  <si>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</si>
  <si>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</si>
  <si>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</si>
  <si>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</si>
  <si>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</si>
  <si>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</si>
  <si>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</si>
  <si>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</si>
  <si>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</si>
  <si>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</si>
  <si>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</si>
  <si>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</si>
  <si>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</si>
  <si>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</si>
  <si>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</si>
  <si>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</si>
  <si>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</si>
  <si>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</si>
  <si>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</si>
  <si>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</si>
  <si>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</si>
  <si>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</si>
  <si>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</si>
  <si>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</si>
  <si>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</si>
  <si>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</si>
  <si>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</si>
  <si>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</si>
  <si>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</si>
  <si>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</si>
  <si>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</si>
  <si>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</si>
  <si>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</si>
  <si>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</si>
  <si>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</si>
  <si>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</si>
  <si>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</si>
  <si>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</si>
  <si>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</si>
  <si>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</si>
  <si>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</si>
  <si>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</si>
  <si>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</si>
  <si>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</si>
  <si>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</si>
  <si>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</si>
  <si>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</si>
  <si>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</si>
  <si>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</si>
  <si>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</si>
  <si>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</si>
  <si>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</si>
  <si>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</si>
  <si>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</si>
  <si>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</si>
  <si>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</si>
  <si>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</si>
  <si>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</si>
  <si>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</si>
  <si>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</si>
  <si>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</si>
  <si>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</si>
  <si>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</si>
  <si>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</si>
  <si>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</si>
  <si>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</si>
  <si>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</si>
  <si>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</si>
  <si>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</si>
  <si>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</si>
  <si>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</si>
  <si>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</si>
  <si>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</si>
  <si>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</si>
  <si>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</si>
  <si>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</si>
  <si>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</si>
  <si>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</si>
  <si>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</si>
  <si>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</si>
  <si>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</si>
  <si>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</si>
  <si>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</si>
  <si>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</si>
  <si>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</si>
  <si>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</si>
  <si>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</si>
  <si>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</si>
  <si>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</si>
  <si>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</si>
  <si>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</si>
  <si>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</si>
  <si>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</si>
  <si>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</si>
  <si>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</si>
  <si>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</si>
  <si>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</si>
  <si>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</si>
  <si>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</si>
  <si>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</si>
  <si>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</si>
  <si>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</si>
  <si>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</si>
  <si>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</si>
  <si>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</si>
  <si>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</si>
  <si>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</si>
  <si>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</si>
  <si>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</si>
  <si>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</si>
  <si>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</si>
  <si>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</si>
  <si>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</si>
  <si>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</si>
  <si>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</si>
  <si>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</si>
  <si>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</si>
  <si>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</si>
  <si>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</si>
  <si>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</si>
  <si>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</si>
  <si>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</si>
  <si>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</si>
  <si>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</si>
  <si>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</si>
  <si>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</si>
  <si>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</si>
  <si>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</si>
  <si>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</si>
  <si>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</si>
  <si>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</si>
  <si>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</si>
  <si>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</si>
  <si>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</si>
  <si>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</si>
  <si>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</si>
  <si>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</si>
  <si>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</si>
  <si>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</si>
  <si>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</si>
  <si>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</si>
  <si>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</si>
  <si>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</si>
  <si>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</si>
  <si>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</si>
  <si>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</si>
  <si>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</si>
  <si>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</si>
  <si>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</si>
  <si>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</si>
  <si>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</si>
  <si>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</si>
  <si>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</si>
  <si>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</si>
  <si>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</si>
  <si>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</si>
  <si>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</si>
  <si>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</si>
  <si>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</si>
  <si>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</si>
  <si>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</si>
  <si>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</si>
  <si>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</si>
  <si>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</si>
  <si>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</si>
  <si>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</si>
  <si>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</si>
  <si>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</si>
  <si>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</si>
  <si>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</si>
  <si>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</si>
  <si>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</si>
  <si>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</si>
  <si>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</si>
  <si>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</si>
  <si>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</si>
  <si>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</si>
  <si>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</si>
  <si>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</si>
  <si>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</si>
  <si>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</si>
  <si>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</si>
  <si>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</si>
  <si>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</si>
  <si>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</si>
  <si>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</si>
  <si>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</si>
  <si>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</si>
  <si>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</si>
  <si>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</si>
  <si>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</si>
  <si>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</si>
  <si>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</si>
  <si>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</si>
  <si>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</si>
  <si>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</si>
  <si>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</si>
  <si>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</si>
  <si>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</si>
  <si>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</si>
  <si>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</si>
  <si>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</si>
  <si>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</si>
  <si>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</si>
  <si>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</si>
  <si>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</si>
  <si>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</si>
  <si>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</si>
  <si>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</si>
  <si>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</si>
  <si>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</si>
  <si>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</si>
  <si>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</si>
  <si>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</si>
  <si>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</si>
  <si>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</si>
  <si>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</si>
  <si>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</si>
  <si>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</si>
  <si>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</si>
  <si>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</si>
  <si>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</si>
  <si>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</si>
  <si>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</si>
  <si>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</si>
  <si>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</si>
  <si>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</si>
  <si>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</si>
  <si>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</si>
  <si>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</si>
  <si>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</si>
  <si>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</si>
  <si>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</si>
  <si>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</si>
  <si>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</si>
  <si>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</si>
  <si>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</si>
  <si>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</si>
  <si>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</si>
  <si>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</si>
  <si>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</si>
  <si>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</si>
  <si>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</si>
  <si>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</si>
  <si>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</si>
  <si>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</si>
  <si>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</si>
  <si>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</si>
  <si>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</si>
  <si>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</si>
  <si>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</si>
  <si>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</si>
  <si>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</si>
  <si>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</si>
  <si>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</si>
  <si>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</si>
  <si>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</si>
  <si>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</si>
  <si>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</si>
  <si>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</si>
  <si>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</si>
  <si>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</si>
  <si>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</si>
  <si>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</si>
  <si>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</si>
  <si>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</si>
  <si>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</si>
  <si>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</si>
  <si>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</si>
  <si>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</si>
  <si>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</si>
  <si>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</si>
  <si>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</si>
  <si>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</si>
  <si>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</si>
  <si>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</si>
  <si>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</si>
  <si>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</si>
  <si>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</si>
  <si>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</si>
  <si>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</si>
  <si>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</si>
  <si>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</si>
  <si>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</si>
  <si>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</si>
  <si>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</si>
  <si>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</si>
  <si>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</si>
  <si>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</si>
  <si>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</si>
  <si>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</si>
  <si>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</si>
  <si>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</si>
  <si>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</si>
  <si>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</si>
  <si>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</si>
  <si>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</si>
  <si>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</si>
  <si>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</si>
  <si>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</si>
  <si>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</si>
  <si>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</si>
  <si>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</si>
  <si>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</si>
  <si>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</si>
  <si>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</si>
  <si>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</si>
  <si>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</si>
  <si>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</si>
  <si>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</si>
  <si>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</si>
  <si>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</si>
  <si>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</si>
  <si>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</si>
  <si>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</si>
  <si>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</si>
  <si>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</si>
  <si>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</si>
  <si>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</si>
  <si>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</si>
  <si>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</si>
  <si>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</si>
  <si>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</si>
  <si>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</si>
  <si>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</si>
  <si>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</si>
  <si>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</si>
  <si>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</si>
  <si>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</si>
  <si>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</si>
  <si>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</si>
  <si>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</si>
  <si>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</si>
  <si>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</si>
  <si>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</si>
  <si>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</si>
  <si>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</si>
  <si>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</si>
  <si>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</si>
  <si>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</si>
  <si>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</si>
  <si>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</si>
  <si>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</si>
  <si>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</si>
  <si>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</si>
  <si>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</si>
  <si>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</si>
  <si>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</si>
  <si>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</si>
  <si>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</si>
  <si>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</si>
  <si>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</si>
  <si>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</si>
  <si>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</si>
  <si>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</si>
  <si>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</si>
  <si>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</si>
  <si>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</si>
  <si>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</si>
  <si>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</si>
  <si>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</si>
  <si>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</si>
  <si>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</si>
  <si>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</si>
  <si>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</si>
  <si>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</si>
  <si>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</si>
  <si>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</si>
  <si>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</si>
  <si>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</si>
  <si>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</si>
  <si>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</si>
  <si>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</si>
  <si>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</si>
  <si>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</si>
  <si>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</si>
  <si>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</si>
  <si>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</si>
  <si>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</si>
  <si>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</si>
  <si>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</si>
  <si>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</si>
  <si>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</si>
  <si>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</si>
  <si>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</si>
  <si>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</si>
  <si>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</si>
  <si>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</si>
  <si>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</si>
  <si>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</si>
  <si>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</si>
  <si>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</si>
  <si>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</si>
  <si>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</si>
  <si>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</si>
  <si>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</si>
  <si>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</si>
  <si>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</si>
  <si>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</si>
  <si>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</si>
  <si>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</si>
  <si>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</si>
  <si>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</si>
  <si>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</si>
  <si>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</si>
  <si>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</si>
  <si>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</si>
  <si>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</si>
  <si>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</si>
  <si>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</si>
  <si>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</si>
  <si>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</si>
  <si>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</si>
  <si>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</si>
  <si>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</si>
  <si>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</si>
  <si>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</si>
  <si>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</si>
  <si>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</si>
  <si>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</si>
  <si>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</si>
  <si>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</si>
  <si>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</si>
  <si>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</si>
  <si>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</si>
  <si>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</si>
  <si>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</si>
  <si>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</si>
  <si>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</si>
  <si>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</si>
  <si>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</si>
  <si>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</si>
  <si>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</si>
  <si>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</si>
  <si>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</si>
  <si>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</si>
  <si>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</si>
  <si>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</si>
  <si>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</si>
  <si>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</si>
  <si>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</si>
  <si>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</si>
  <si>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</si>
  <si>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</si>
  <si>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</si>
  <si>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</si>
  <si>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</si>
  <si>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</si>
  <si>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</si>
  <si>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</si>
  <si>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</si>
  <si>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</si>
  <si>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</si>
  <si>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</si>
  <si>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</si>
  <si>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</si>
  <si>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</si>
  <si>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</si>
  <si>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</si>
  <si>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</si>
  <si>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</si>
  <si>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</si>
  <si>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</si>
  <si>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</si>
  <si>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</si>
  <si>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</si>
  <si>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</si>
  <si>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</si>
  <si>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</si>
  <si>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</si>
  <si>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</si>
  <si>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</si>
  <si>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</si>
  <si>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</si>
  <si>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</si>
  <si>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</si>
  <si>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</si>
  <si>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</si>
  <si>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</si>
  <si>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</si>
  <si>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</si>
  <si>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</si>
  <si>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</si>
  <si>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</si>
  <si>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</si>
  <si>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</si>
  <si>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</si>
  <si>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</si>
  <si>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</si>
  <si>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</si>
  <si>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</si>
  <si>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</si>
  <si>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</si>
  <si>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</si>
  <si>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</si>
  <si>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</si>
  <si>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</si>
  <si>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</si>
  <si>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</si>
  <si>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</si>
  <si>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</si>
  <si>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</si>
  <si>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</si>
  <si>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</si>
  <si>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</si>
  <si>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</si>
  <si>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</si>
  <si>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</si>
  <si>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</si>
  <si>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</si>
  <si>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</si>
  <si>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</si>
  <si>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</si>
  <si>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</si>
  <si>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</si>
  <si>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</si>
  <si>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</si>
  <si>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</si>
  <si>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</si>
  <si>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</si>
  <si>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</si>
  <si>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</si>
  <si>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</si>
  <si>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</si>
  <si>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</si>
  <si>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</si>
  <si>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</si>
  <si>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</si>
  <si>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</si>
  <si>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</si>
  <si>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</si>
  <si>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</si>
  <si>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</si>
  <si>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</si>
  <si>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</si>
  <si>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</si>
  <si>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</si>
  <si>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</si>
  <si>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</si>
  <si>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</si>
  <si>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</si>
  <si>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</si>
  <si>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</si>
  <si>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</si>
  <si>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</si>
  <si>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</si>
  <si>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</si>
  <si>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</si>
  <si>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</si>
  <si>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</si>
  <si>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</si>
  <si>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</si>
  <si>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</si>
  <si>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</si>
  <si>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</si>
  <si>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</si>
  <si>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</si>
  <si>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</si>
  <si>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</si>
  <si>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</si>
  <si>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</si>
  <si>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</si>
  <si>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</si>
  <si>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</si>
  <si>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</si>
  <si>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</si>
  <si>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</si>
  <si>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</si>
  <si>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</si>
  <si>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</si>
  <si>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</si>
  <si>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</si>
  <si>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</si>
  <si>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</si>
  <si>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</si>
  <si>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</si>
  <si>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</si>
  <si>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</si>
  <si>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</si>
  <si>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</si>
  <si>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</si>
  <si>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</si>
  <si>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</si>
  <si>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</si>
  <si>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</si>
  <si>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</si>
  <si>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</si>
  <si>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</si>
  <si>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</si>
  <si>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</si>
  <si>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</si>
  <si>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</si>
  <si>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</si>
  <si>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</si>
  <si>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</si>
  <si>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</si>
  <si>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</si>
  <si>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</si>
  <si>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</si>
  <si>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</si>
  <si>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</si>
  <si>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</si>
  <si>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</si>
  <si>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</si>
  <si>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</si>
  <si>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</si>
  <si>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</si>
  <si>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</si>
  <si>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</si>
  <si>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</si>
  <si>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</si>
  <si>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</si>
  <si>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</si>
  <si>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</si>
  <si>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</si>
  <si>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</si>
  <si>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</si>
  <si>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</si>
  <si>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</si>
  <si>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</si>
  <si>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</si>
  <si>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</si>
  <si>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</si>
  <si>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</si>
  <si>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</si>
  <si>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</si>
  <si>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</si>
  <si>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</si>
  <si>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</si>
  <si>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</si>
  <si>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</si>
  <si>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</si>
  <si>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</si>
  <si>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</si>
  <si>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</si>
  <si>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</si>
  <si>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</si>
  <si>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</si>
  <si>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</si>
  <si>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</si>
  <si>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</si>
  <si>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</si>
  <si>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</si>
  <si>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</si>
  <si>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</si>
  <si>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</si>
  <si>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</si>
  <si>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</si>
  <si>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</si>
  <si>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</si>
  <si>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</si>
  <si>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</si>
  <si>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</si>
  <si>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</si>
  <si>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</si>
  <si>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</si>
  <si>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</si>
  <si>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</si>
  <si>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</si>
  <si>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</si>
  <si>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</si>
  <si>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</si>
  <si>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</si>
  <si>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</si>
  <si>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</si>
  <si>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</si>
  <si>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</si>
  <si>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</si>
  <si>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</si>
  <si>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</si>
  <si>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</si>
  <si>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</si>
  <si>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</si>
  <si>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</si>
  <si>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</si>
  <si>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</si>
  <si>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</si>
  <si>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</si>
  <si>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</si>
  <si>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</si>
  <si>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</si>
  <si>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</si>
  <si>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</si>
  <si>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</si>
  <si>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</si>
  <si>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</si>
  <si>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</si>
  <si>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</si>
  <si>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</si>
  <si>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</si>
  <si>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</si>
  <si>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</si>
  <si>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</si>
  <si>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</si>
  <si>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</si>
  <si>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</si>
  <si>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</si>
  <si>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</si>
  <si>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</si>
  <si>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</si>
  <si>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</si>
  <si>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</si>
  <si>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</si>
  <si>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</si>
  <si>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</si>
  <si>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</si>
  <si>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</si>
  <si>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</si>
  <si>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</si>
  <si>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</si>
  <si>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</si>
  <si>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</si>
  <si>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</si>
  <si>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</si>
  <si>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</si>
  <si>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</si>
  <si>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</si>
  <si>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</si>
  <si>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</si>
  <si>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</si>
  <si>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</si>
  <si>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</si>
  <si>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</si>
  <si>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</si>
  <si>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</si>
  <si>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</si>
  <si>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</si>
  <si>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</si>
  <si>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</si>
  <si>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</si>
  <si>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</si>
  <si>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</si>
  <si>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</si>
  <si>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</si>
  <si>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</si>
  <si>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</si>
  <si>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</si>
  <si>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</si>
  <si>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</si>
  <si>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</si>
  <si>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</si>
  <si>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</si>
  <si>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</si>
  <si>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</si>
  <si>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</si>
  <si>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</si>
  <si>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</si>
  <si>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</si>
  <si>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</si>
  <si>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</si>
  <si>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</si>
  <si>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</si>
  <si>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</si>
  <si>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</si>
  <si>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</si>
  <si>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</si>
  <si>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</si>
  <si>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</si>
  <si>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</si>
  <si>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</si>
  <si>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</si>
  <si>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</si>
  <si>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</si>
  <si>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</si>
  <si>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</si>
  <si>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</si>
  <si>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</si>
  <si>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</si>
  <si>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</si>
  <si>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</si>
  <si>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</si>
  <si>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</si>
  <si>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</si>
  <si>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</si>
  <si>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</si>
  <si>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</si>
  <si>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</si>
  <si>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</si>
  <si>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</si>
  <si>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</si>
  <si>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</si>
  <si>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</si>
  <si>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</si>
  <si>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</si>
  <si>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</si>
  <si>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</si>
  <si>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</si>
  <si>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</si>
  <si>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</si>
  <si>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</si>
  <si>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</si>
  <si>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</si>
  <si>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</si>
  <si>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</si>
  <si>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</si>
  <si>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</si>
  <si>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</si>
  <si>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</si>
  <si>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</si>
  <si>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</si>
  <si>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</si>
  <si>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</si>
  <si>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</si>
  <si>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</si>
  <si>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</si>
  <si>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</si>
  <si>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</si>
  <si>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</si>
  <si>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</si>
  <si>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</si>
  <si>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</si>
  <si>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</si>
  <si>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</si>
  <si>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</si>
  <si>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</si>
  <si>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</si>
  <si>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</si>
  <si>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</si>
  <si>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</si>
  <si>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</si>
  <si>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</si>
  <si>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</si>
  <si>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</si>
  <si>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</si>
  <si>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</si>
  <si>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</si>
  <si>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</si>
  <si>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</si>
  <si>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</si>
  <si>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</si>
  <si>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</si>
  <si>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</si>
  <si>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</si>
  <si>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</si>
  <si>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</si>
  <si>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</si>
  <si>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</si>
  <si>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</si>
  <si>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</si>
  <si>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</si>
  <si>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</si>
  <si>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</si>
  <si>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</si>
  <si>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</si>
  <si>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</si>
  <si>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</si>
  <si>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</si>
  <si>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</si>
  <si>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</si>
  <si>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</si>
  <si>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</si>
  <si>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</si>
  <si>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</si>
  <si>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</si>
  <si>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</si>
  <si>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</si>
  <si>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</si>
  <si>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</si>
  <si>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</si>
  <si>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</si>
  <si>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</si>
  <si>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</si>
  <si>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</si>
  <si>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</si>
  <si>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</si>
  <si>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</si>
  <si>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</si>
  <si>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</si>
  <si>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</si>
  <si>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</si>
  <si>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</si>
  <si>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</si>
  <si>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</si>
  <si>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</si>
  <si>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</si>
  <si>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</si>
  <si>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</si>
  <si>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</si>
  <si>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</si>
  <si>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</si>
  <si>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</si>
  <si>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</si>
  <si>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</si>
  <si>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</si>
  <si>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</si>
  <si>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</si>
  <si>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</si>
  <si>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</si>
  <si>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</si>
  <si>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</si>
  <si>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</si>
  <si>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</si>
  <si>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</si>
  <si>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</si>
  <si>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</si>
  <si>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</si>
  <si>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</si>
  <si>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</si>
  <si>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</si>
  <si>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</si>
  <si>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</si>
  <si>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</si>
  <si>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</si>
  <si>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</si>
  <si>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</si>
  <si>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</si>
  <si>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</si>
  <si>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</si>
  <si>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</si>
  <si>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</si>
  <si>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</si>
  <si>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</si>
  <si>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</si>
  <si>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</si>
  <si>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</si>
  <si>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</si>
  <si>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</si>
  <si>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</si>
  <si>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</si>
  <si>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</si>
  <si>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</si>
  <si>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</si>
  <si>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</si>
  <si>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</si>
  <si>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</si>
  <si>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</si>
  <si>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</si>
  <si>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</si>
  <si>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</si>
  <si>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</si>
  <si>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</si>
  <si>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</si>
  <si>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</si>
  <si>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</si>
  <si>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</si>
  <si>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</si>
  <si>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</si>
  <si>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</si>
  <si>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</si>
  <si>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</si>
  <si>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</si>
  <si>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</si>
  <si>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</si>
  <si>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</si>
  <si>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</si>
  <si>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</si>
  <si>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</si>
  <si>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</si>
  <si>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</si>
  <si>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</si>
  <si>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</si>
  <si>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</si>
  <si>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</si>
  <si>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</si>
  <si>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</si>
  <si>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</si>
  <si>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</si>
  <si>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</si>
  <si>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</si>
  <si>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</si>
  <si>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</si>
  <si>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</si>
  <si>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</si>
  <si>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</si>
  <si>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</si>
  <si>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</si>
  <si>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</si>
  <si>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</si>
  <si>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</si>
  <si>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</si>
  <si>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</si>
  <si>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</si>
  <si>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</si>
  <si>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</si>
  <si>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</si>
  <si>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</si>
  <si>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</si>
  <si>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</si>
  <si>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</si>
  <si>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</si>
  <si>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</si>
  <si>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</si>
  <si>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</si>
  <si>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</si>
  <si>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</si>
  <si>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</si>
  <si>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</si>
  <si>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</si>
  <si>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</si>
  <si>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</si>
  <si>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</si>
  <si>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</si>
  <si>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</si>
  <si>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</si>
  <si>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</si>
  <si>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</si>
  <si>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</si>
  <si>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</si>
  <si>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</si>
  <si>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</si>
  <si>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</si>
  <si>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</si>
  <si>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</si>
  <si>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</si>
  <si>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</si>
  <si>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</si>
  <si>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</si>
  <si>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</si>
  <si>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</si>
  <si>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</si>
  <si>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</si>
  <si>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</si>
  <si>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</si>
  <si>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</si>
  <si>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</si>
  <si>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</si>
  <si>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</si>
  <si>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</si>
  <si>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</si>
  <si>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</si>
  <si>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</si>
  <si>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</si>
  <si>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</si>
  <si>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</si>
  <si>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</si>
  <si>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</si>
  <si>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</si>
  <si>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</si>
  <si>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</si>
  <si>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</si>
  <si>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</si>
  <si>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</si>
  <si>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</si>
  <si>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</si>
  <si>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</si>
  <si>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</si>
  <si>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</si>
  <si>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</si>
  <si>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</si>
  <si>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</si>
  <si>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</si>
  <si>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</si>
  <si>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</si>
  <si>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</si>
  <si>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</si>
  <si>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</si>
  <si>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</si>
  <si>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</si>
  <si>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</si>
  <si>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</si>
  <si>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</si>
  <si>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</si>
  <si>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</si>
  <si>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</si>
  <si>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</si>
  <si>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</si>
  <si>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</si>
  <si>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</si>
  <si>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</si>
  <si>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</si>
  <si>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</si>
  <si>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</si>
  <si>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</si>
  <si>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</si>
  <si>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</si>
  <si>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</si>
  <si>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</si>
  <si>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</si>
  <si>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</si>
  <si>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</si>
  <si>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</si>
  <si>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</si>
  <si>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</si>
  <si>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</si>
  <si>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</si>
  <si>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</si>
  <si>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</si>
  <si>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</si>
  <si>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</si>
  <si>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</si>
  <si>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</si>
  <si>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</si>
  <si>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</si>
  <si>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</si>
  <si>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</si>
  <si>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</si>
  <si>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</si>
  <si>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</si>
  <si>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</si>
  <si>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</si>
  <si>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</si>
  <si>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</si>
  <si>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</si>
  <si>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</si>
  <si>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</si>
  <si>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</si>
  <si>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</si>
  <si>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</si>
  <si>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</si>
  <si>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</si>
  <si>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</si>
  <si>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</si>
  <si>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</si>
  <si>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</si>
  <si>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</si>
  <si>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</si>
  <si>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</si>
  <si>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</si>
  <si>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</si>
  <si>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</si>
  <si>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</si>
  <si>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</si>
  <si>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</si>
  <si>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</si>
  <si>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</si>
  <si>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</si>
  <si>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</si>
  <si>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</si>
  <si>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</si>
  <si>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</si>
  <si>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</si>
  <si>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</si>
  <si>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</si>
  <si>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</si>
  <si>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</si>
  <si>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</si>
  <si>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</si>
  <si>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</si>
  <si>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</si>
  <si>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</si>
  <si>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</si>
  <si>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</si>
  <si>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</si>
  <si>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</si>
  <si>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</si>
  <si>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</si>
  <si>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</si>
  <si>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</si>
  <si>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</si>
  <si>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</si>
  <si>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</si>
  <si>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</si>
  <si>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</si>
  <si>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</si>
  <si>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</si>
  <si>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</si>
  <si>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</si>
  <si>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</si>
  <si>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</si>
  <si>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</si>
  <si>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</si>
  <si>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</si>
  <si>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</si>
  <si>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</si>
  <si>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</si>
  <si>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</si>
  <si>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</si>
  <si>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</si>
  <si>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</si>
  <si>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</si>
  <si>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</si>
  <si>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</si>
  <si>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</si>
  <si>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</si>
  <si>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</si>
  <si>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</si>
  <si>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</si>
  <si>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</si>
  <si>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</si>
  <si>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</si>
  <si>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</si>
  <si>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</si>
  <si>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</si>
  <si>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</si>
  <si>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</si>
  <si>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</si>
  <si>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</si>
  <si>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</si>
  <si>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</si>
  <si>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</si>
  <si>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</si>
  <si>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</si>
  <si>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</si>
  <si>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</si>
  <si>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</si>
  <si>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</si>
  <si>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</si>
  <si>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</si>
  <si>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</si>
  <si>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</si>
  <si>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</si>
  <si>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</si>
  <si>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</si>
  <si>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</si>
  <si>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</si>
  <si>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</si>
  <si>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</si>
  <si>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</si>
  <si>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</si>
  <si>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</si>
  <si>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</si>
  <si>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</si>
  <si>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</si>
  <si>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</si>
  <si>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</si>
  <si>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</si>
  <si>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</si>
  <si>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</si>
  <si>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</si>
  <si>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</si>
  <si>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</si>
  <si>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</si>
  <si>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</si>
  <si>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</si>
  <si>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</si>
  <si>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</si>
  <si>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</si>
  <si>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</si>
  <si>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</si>
  <si>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</si>
  <si>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</si>
  <si>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</si>
  <si>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</si>
  <si>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</si>
  <si>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</si>
  <si>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</si>
  <si>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</si>
  <si>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</si>
  <si>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</si>
  <si>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</si>
  <si>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</si>
  <si>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</si>
  <si>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</si>
  <si>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</si>
  <si>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</si>
  <si>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</si>
  <si>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</si>
  <si>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</si>
  <si>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</si>
  <si>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</si>
  <si>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</si>
  <si>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</si>
  <si>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</si>
  <si>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</si>
  <si>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</si>
  <si>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</si>
  <si>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</si>
  <si>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</si>
  <si>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</si>
  <si>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</si>
  <si>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</si>
  <si>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</si>
  <si>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</si>
  <si>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</si>
  <si>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</si>
  <si>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</si>
  <si>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</si>
  <si>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</si>
  <si>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</si>
  <si>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</si>
  <si>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</si>
  <si>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</si>
  <si>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</si>
  <si>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</si>
  <si>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</si>
  <si>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</si>
  <si>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</si>
  <si>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</si>
  <si>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</si>
  <si>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</si>
  <si>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</si>
  <si>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</si>
  <si>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</si>
  <si>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</si>
  <si>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</si>
  <si>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</si>
  <si>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</si>
  <si>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</si>
  <si>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</si>
  <si>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</si>
  <si>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</si>
  <si>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</si>
  <si>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</si>
  <si>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</si>
  <si>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</si>
  <si>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</si>
  <si>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</si>
  <si>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</si>
  <si>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</si>
  <si>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</si>
  <si>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</si>
  <si>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</si>
  <si>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</si>
  <si>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</si>
  <si>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</si>
  <si>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</si>
  <si>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</si>
  <si>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</si>
  <si>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</si>
  <si>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</si>
  <si>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</si>
  <si>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</si>
  <si>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</si>
  <si>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</si>
  <si>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</si>
  <si>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</si>
  <si>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</si>
  <si>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</si>
  <si>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</si>
  <si>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</si>
  <si>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</si>
  <si>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</si>
  <si>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</si>
  <si>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</si>
  <si>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</si>
  <si>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</si>
  <si>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</si>
  <si>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</si>
  <si>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</si>
  <si>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</si>
  <si>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</si>
  <si>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</si>
  <si>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</si>
  <si>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</si>
  <si>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</si>
  <si>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</si>
  <si>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</si>
  <si>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</si>
  <si>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</si>
  <si>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</si>
  <si>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</si>
  <si>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</si>
  <si>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</si>
  <si>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</si>
  <si>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</si>
  <si>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</si>
  <si>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</si>
  <si>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</si>
  <si>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</si>
  <si>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</si>
  <si>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</si>
  <si>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</si>
  <si>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</si>
  <si>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</si>
  <si>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</si>
  <si>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</si>
  <si>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</si>
  <si>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</si>
  <si>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</si>
  <si>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</si>
  <si>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</si>
  <si>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</si>
  <si>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</si>
  <si>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</si>
  <si>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</si>
  <si>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</si>
  <si>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</si>
  <si>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</si>
  <si>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</si>
  <si>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</si>
  <si>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</si>
  <si>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</si>
  <si>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</si>
  <si>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</si>
  <si>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</si>
  <si>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</si>
  <si>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</si>
  <si>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</si>
  <si>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</si>
  <si>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</si>
  <si>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</si>
  <si>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</si>
  <si>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</si>
  <si>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</si>
  <si>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</si>
  <si>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</si>
  <si>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</si>
  <si>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</si>
  <si>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</si>
  <si>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</si>
  <si>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</si>
  <si>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</si>
  <si>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</si>
  <si>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</si>
  <si>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</si>
  <si>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</si>
  <si>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</si>
  <si>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</si>
  <si>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</si>
  <si>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</si>
  <si>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</si>
  <si>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</si>
  <si>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</si>
  <si>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</si>
  <si>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</si>
  <si>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</si>
  <si>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</si>
  <si>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</si>
  <si>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</si>
  <si>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</si>
  <si>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</si>
  <si>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</si>
  <si>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</si>
  <si>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</si>
  <si>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</si>
  <si>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</si>
  <si>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</si>
  <si>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</si>
  <si>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</si>
  <si>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</si>
  <si>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</si>
  <si>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</si>
  <si>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</si>
  <si>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</si>
  <si>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</si>
  <si>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</si>
  <si>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</si>
  <si>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</si>
  <si>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</si>
  <si>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</si>
  <si>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</si>
  <si>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</si>
  <si>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</si>
  <si>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</si>
  <si>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</si>
  <si>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</si>
  <si>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</si>
  <si>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</si>
  <si>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</si>
  <si>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</si>
  <si>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</si>
  <si>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</si>
  <si>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</si>
  <si>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</si>
  <si>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</si>
  <si>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</si>
  <si>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</si>
  <si>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</si>
  <si>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</si>
  <si>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</si>
  <si>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</si>
  <si>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</si>
  <si>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</si>
  <si>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</si>
  <si>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</si>
  <si>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</si>
  <si>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</si>
  <si>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</si>
  <si>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</si>
  <si>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</si>
  <si>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</si>
  <si>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</si>
  <si>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</si>
  <si>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</si>
  <si>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</si>
  <si>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</si>
  <si>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</si>
  <si>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</si>
  <si>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</si>
  <si>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</si>
  <si>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</si>
  <si>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</si>
  <si>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</si>
  <si>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</si>
  <si>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</si>
  <si>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</si>
  <si>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</si>
  <si>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</si>
  <si>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</si>
  <si>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</si>
  <si>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</si>
  <si>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</si>
  <si>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</si>
  <si>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</si>
  <si>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</si>
  <si>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</si>
  <si>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</si>
  <si>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</si>
  <si>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</si>
  <si>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</si>
  <si>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</si>
  <si>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</si>
  <si>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</si>
  <si>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</si>
  <si>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</si>
  <si>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</si>
  <si>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</si>
  <si>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</si>
  <si>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</si>
  <si>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</si>
  <si>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</si>
  <si>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</si>
  <si>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</si>
  <si>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</si>
  <si>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</si>
  <si>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</si>
  <si>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</si>
  <si>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</si>
  <si>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</si>
  <si>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</si>
  <si>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</si>
  <si>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</si>
  <si>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</si>
  <si>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</si>
  <si>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</si>
  <si>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</si>
  <si>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</si>
  <si>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</si>
  <si>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</si>
  <si>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</si>
  <si>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</si>
  <si>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</si>
  <si>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</si>
  <si>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</si>
  <si>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</si>
  <si>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</si>
  <si>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</si>
  <si>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</si>
  <si>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</si>
  <si>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</si>
  <si>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</si>
  <si>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</si>
  <si>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</si>
  <si>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</si>
  <si>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</si>
  <si>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</si>
  <si>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</si>
  <si>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</si>
  <si>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</si>
  <si>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</si>
  <si>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</si>
  <si>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</si>
  <si>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</si>
  <si>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</si>
  <si>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</si>
  <si>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</si>
  <si>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</si>
  <si>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</si>
  <si>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</si>
  <si>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</si>
  <si>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</si>
  <si>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</si>
  <si>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</si>
  <si>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</si>
  <si>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</si>
  <si>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</si>
  <si>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</si>
  <si>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</si>
  <si>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</si>
  <si>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</si>
  <si>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</si>
  <si>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</si>
  <si>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</si>
  <si>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</si>
  <si>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</si>
  <si>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</si>
  <si>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</si>
  <si>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</si>
  <si>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</si>
  <si>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</si>
  <si>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</si>
  <si>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</si>
  <si>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</si>
  <si>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</si>
  <si>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</si>
  <si>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</si>
  <si>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</si>
  <si>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</si>
  <si>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</si>
  <si>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</si>
  <si>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</si>
  <si>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</si>
  <si>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</si>
  <si>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</si>
  <si>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</si>
  <si>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</si>
  <si>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</si>
  <si>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</si>
  <si>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</si>
  <si>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</si>
  <si>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</si>
  <si>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</si>
  <si>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</si>
  <si>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</si>
  <si>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</si>
  <si>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</si>
  <si>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</si>
  <si>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</si>
  <si>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</si>
  <si>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</si>
  <si>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</si>
  <si>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</si>
  <si>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</si>
  <si>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</si>
  <si>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</si>
  <si>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</si>
  <si>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</si>
  <si>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</si>
  <si>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</si>
  <si>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</si>
  <si>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</si>
  <si>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</si>
  <si>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</si>
  <si>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</si>
  <si>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</si>
  <si>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</si>
  <si>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</si>
  <si>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</si>
  <si>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</si>
  <si>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</si>
  <si>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</si>
  <si>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</si>
  <si>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</si>
  <si>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</si>
  <si>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</si>
  <si>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</si>
  <si>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</si>
  <si>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</si>
  <si>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</si>
  <si>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</si>
  <si>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</si>
  <si>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</si>
  <si>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</si>
  <si>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</si>
  <si>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</si>
  <si>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</si>
  <si>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</si>
  <si>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</si>
  <si>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</si>
  <si>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</si>
  <si>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</si>
  <si>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</si>
  <si>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</si>
  <si>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</si>
  <si>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</si>
  <si>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</si>
  <si>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</si>
  <si>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</si>
  <si>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</si>
  <si>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</si>
  <si>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</si>
  <si>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</si>
  <si>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</si>
  <si>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</si>
  <si>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</si>
  <si>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</si>
  <si>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</si>
  <si>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</si>
  <si>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</si>
  <si>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</si>
  <si>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</si>
  <si>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</si>
  <si>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</si>
  <si>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</si>
  <si>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</si>
  <si>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</si>
  <si>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</si>
  <si>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</si>
  <si>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</si>
  <si>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</si>
  <si>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</si>
  <si>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</si>
  <si>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</si>
  <si>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</si>
  <si>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</si>
  <si>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</si>
  <si>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</si>
  <si>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</si>
  <si>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</si>
  <si>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</si>
  <si>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</si>
  <si>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</si>
  <si>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</si>
  <si>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</si>
  <si>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</si>
  <si>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</si>
  <si>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</si>
  <si>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</si>
  <si>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</si>
  <si>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</si>
  <si>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</si>
  <si>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</si>
  <si>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</si>
  <si>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</si>
  <si>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</si>
  <si>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</si>
  <si>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</si>
  <si>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</si>
  <si>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</si>
  <si>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</si>
  <si>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</si>
  <si>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</si>
  <si>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</si>
  <si>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</si>
  <si>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</si>
  <si>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</si>
  <si>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</si>
  <si>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</si>
  <si>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</si>
  <si>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</si>
  <si>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</si>
  <si>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</si>
  <si>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</si>
  <si>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</si>
  <si>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</si>
  <si>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</si>
  <si>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</si>
  <si>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</si>
  <si>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</si>
  <si>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</si>
  <si>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</si>
  <si>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</si>
  <si>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</si>
  <si>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</si>
  <si>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</si>
  <si>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</si>
  <si>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</si>
  <si>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</si>
  <si>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</si>
  <si>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</si>
  <si>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</si>
  <si>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</si>
  <si>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</si>
  <si>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</si>
  <si>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</si>
  <si>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</si>
  <si>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</si>
  <si>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</si>
  <si>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</si>
  <si>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</si>
  <si>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</si>
  <si>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</si>
  <si>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</si>
  <si>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</si>
  <si>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</si>
  <si>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</si>
  <si>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</si>
  <si>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</si>
  <si>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</si>
  <si>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</si>
  <si>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</si>
  <si>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</si>
  <si>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</si>
  <si>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</si>
  <si>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</si>
  <si>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</si>
  <si>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</si>
  <si>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</si>
  <si>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</si>
  <si>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</si>
  <si>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</si>
  <si>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</si>
  <si>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</si>
  <si>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</si>
  <si>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</si>
  <si>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</si>
  <si>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</si>
  <si>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</si>
  <si>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</si>
  <si>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</si>
  <si>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</si>
  <si>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</si>
  <si>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</si>
  <si>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</si>
  <si>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</si>
  <si>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</si>
  <si>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</si>
  <si>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</si>
  <si>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</si>
  <si>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</si>
  <si>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</si>
  <si>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</si>
  <si>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</si>
  <si>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</si>
  <si>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</si>
  <si>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</si>
  <si>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</si>
  <si>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</si>
  <si>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</si>
  <si>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</si>
  <si>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</si>
  <si>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</si>
  <si>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</si>
  <si>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</si>
  <si>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</si>
  <si>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</si>
  <si>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</si>
  <si>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</si>
  <si>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</si>
  <si>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</si>
  <si>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</si>
  <si>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</si>
  <si>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</si>
  <si>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</si>
  <si>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</si>
  <si>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</si>
  <si>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</si>
  <si>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</si>
  <si>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</si>
  <si>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</si>
  <si>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</si>
  <si>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</si>
  <si>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</si>
  <si>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</si>
  <si>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</si>
  <si>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</si>
  <si>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</si>
  <si>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</si>
  <si>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</si>
  <si>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</si>
  <si>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</si>
  <si>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</si>
  <si>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</si>
  <si>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</si>
  <si>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</si>
  <si>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</si>
  <si>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</si>
  <si>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</si>
  <si>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</si>
  <si>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</si>
  <si>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</si>
  <si>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</si>
  <si>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</si>
  <si>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</si>
  <si>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</si>
  <si>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</si>
  <si>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</si>
  <si>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</si>
  <si>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</si>
  <si>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</si>
  <si>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</si>
  <si>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</si>
  <si>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</si>
  <si>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</si>
  <si>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</si>
  <si>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</si>
  <si>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</si>
  <si>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</si>
  <si>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</si>
  <si>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</si>
  <si>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</si>
  <si>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</si>
  <si>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</si>
  <si>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</si>
  <si>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</si>
  <si>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</si>
  <si>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</si>
  <si>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</si>
  <si>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</si>
  <si>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</si>
  <si>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</si>
  <si>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</si>
  <si>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</si>
  <si>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</si>
  <si>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</si>
  <si>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</si>
  <si>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</si>
  <si>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</si>
  <si>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</si>
  <si>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</si>
  <si>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</si>
  <si>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</si>
  <si>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</si>
  <si>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</si>
  <si>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</si>
  <si>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</si>
  <si>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</si>
  <si>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</si>
  <si>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</si>
  <si>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</si>
  <si>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</si>
  <si>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</si>
  <si>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</si>
  <si>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</si>
  <si>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</si>
  <si>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</si>
  <si>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</si>
  <si>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</si>
  <si>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</si>
  <si>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</si>
  <si>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</si>
  <si>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</si>
  <si>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</si>
  <si>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</si>
  <si>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</si>
  <si>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</si>
  <si>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</si>
  <si>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</si>
  <si>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</si>
  <si>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</si>
  <si>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</si>
  <si>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</si>
  <si>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</si>
  <si>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</si>
  <si>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</si>
  <si>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</si>
  <si>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</si>
  <si>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</si>
  <si>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</si>
  <si>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</si>
  <si>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</si>
  <si>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</si>
  <si>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</si>
  <si>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</si>
  <si>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</si>
  <si>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</si>
  <si>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</si>
  <si>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</si>
  <si>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</si>
  <si>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</si>
  <si>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</si>
  <si>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</si>
  <si>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</si>
  <si>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</si>
  <si>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</si>
  <si>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</si>
  <si>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</si>
  <si>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</si>
  <si>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</si>
  <si>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</si>
  <si>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</si>
  <si>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</si>
  <si>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</si>
  <si>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</si>
  <si>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</si>
  <si>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</si>
  <si>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</si>
  <si>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</si>
  <si>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</si>
  <si>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</si>
  <si>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</si>
  <si>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</si>
  <si>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</si>
  <si>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</si>
  <si>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</si>
  <si>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</si>
  <si>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</si>
  <si>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</si>
  <si>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</si>
  <si>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</si>
  <si>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</si>
  <si>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</si>
  <si>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</si>
  <si>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</si>
  <si>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</si>
  <si>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</si>
  <si>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</si>
  <si>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</si>
  <si>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</si>
  <si>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</si>
  <si>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</si>
  <si>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</si>
  <si>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</si>
  <si>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</si>
  <si>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</si>
  <si>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</si>
  <si>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</si>
  <si>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</si>
  <si>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</si>
  <si>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</si>
  <si>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</si>
  <si>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</si>
  <si>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</si>
  <si>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</si>
  <si>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</si>
  <si>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</si>
  <si>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</si>
  <si>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</si>
  <si>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</si>
  <si>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</si>
  <si>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</si>
  <si>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</si>
  <si>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</si>
  <si>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</si>
  <si>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</si>
  <si>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</si>
  <si>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</si>
  <si>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</si>
  <si>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</si>
  <si>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</si>
  <si>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</si>
  <si>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</si>
  <si>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</si>
  <si>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</si>
  <si>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</si>
  <si>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</si>
  <si>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</si>
  <si>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</si>
  <si>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</si>
  <si>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</si>
  <si>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</si>
  <si>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</si>
  <si>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</si>
  <si>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</si>
  <si>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</si>
  <si>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</si>
  <si>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</si>
  <si>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</si>
  <si>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</si>
  <si>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</si>
  <si>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</si>
  <si>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</si>
  <si>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</si>
  <si>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</si>
  <si>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</si>
  <si>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</si>
  <si>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</si>
  <si>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</si>
  <si>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</si>
  <si>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</si>
  <si>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</si>
  <si>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</si>
  <si>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</si>
  <si>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</si>
  <si>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</si>
  <si>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</si>
  <si>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</si>
  <si>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</si>
  <si>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</si>
  <si>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</si>
  <si>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</si>
  <si>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</si>
  <si>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</si>
  <si>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</si>
  <si>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</si>
  <si>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</si>
  <si>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</si>
  <si>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</si>
  <si>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</si>
  <si>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</si>
  <si>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</si>
  <si>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</si>
  <si>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</si>
  <si>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</si>
  <si>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</si>
  <si>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</si>
  <si>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</si>
  <si>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</si>
  <si>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</si>
  <si>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</si>
  <si>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</si>
  <si>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</si>
  <si>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</si>
  <si>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</si>
  <si>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</si>
  <si>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</si>
  <si>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</si>
  <si>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</si>
  <si>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</si>
  <si>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</si>
  <si>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</si>
  <si>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</si>
  <si>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</si>
  <si>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</si>
  <si>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</si>
  <si>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</si>
  <si>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</si>
  <si>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</si>
  <si>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</si>
  <si>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</si>
  <si>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</si>
  <si>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</si>
  <si>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</si>
  <si>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</si>
  <si>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</si>
  <si>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</si>
  <si>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</si>
  <si>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</si>
  <si>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</si>
  <si>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</si>
  <si>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</si>
  <si>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</si>
  <si>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</si>
  <si>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</si>
  <si>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</si>
  <si>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</si>
  <si>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</si>
  <si>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</si>
  <si>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</si>
  <si>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</si>
  <si>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</si>
  <si>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</si>
  <si>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</si>
  <si>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</si>
  <si>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</si>
  <si>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</si>
  <si>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</si>
  <si>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</si>
  <si>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</si>
  <si>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</si>
  <si>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</si>
  <si>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</si>
  <si>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</si>
  <si>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</si>
  <si>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</si>
  <si>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</si>
  <si>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</si>
  <si>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</si>
  <si>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</si>
  <si>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</si>
  <si>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</si>
  <si>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</si>
  <si>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</si>
  <si>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</si>
  <si>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</si>
  <si>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</si>
  <si>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</si>
  <si>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</si>
  <si>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</si>
  <si>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</si>
  <si>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</si>
  <si>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</si>
  <si>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</si>
  <si>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</si>
  <si>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</si>
  <si>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</si>
  <si>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</si>
  <si>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</si>
  <si>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</si>
  <si>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</si>
  <si>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</si>
  <si>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</si>
  <si>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</si>
  <si>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</si>
  <si>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</si>
  <si>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</si>
  <si>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</si>
  <si>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</si>
  <si>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</si>
  <si>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</si>
  <si>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</si>
  <si>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</si>
  <si>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</si>
  <si>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</si>
  <si>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</si>
  <si>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</si>
  <si>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</si>
  <si>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</si>
  <si>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</si>
  <si>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</si>
  <si>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</si>
  <si>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</si>
  <si>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</si>
  <si>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</si>
  <si>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</si>
  <si>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</si>
  <si>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</si>
  <si>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</si>
  <si>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</si>
  <si>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</si>
  <si>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</si>
  <si>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</si>
  <si>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</si>
  <si>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</si>
  <si>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</si>
  <si>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</si>
  <si>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</si>
  <si>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</si>
  <si>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</si>
  <si>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</si>
  <si>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</si>
  <si>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</si>
  <si>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</si>
  <si>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</si>
  <si>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</si>
  <si>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</si>
  <si>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</si>
  <si>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</si>
  <si>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</si>
  <si>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</si>
  <si>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</si>
  <si>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</si>
  <si>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</si>
  <si>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</si>
  <si>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</si>
  <si>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</si>
  <si>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</si>
  <si>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</si>
  <si>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</si>
  <si>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</si>
  <si>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</si>
  <si>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</si>
  <si>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</si>
  <si>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</si>
  <si>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</si>
  <si>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</si>
  <si>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</si>
  <si>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</si>
  <si>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</si>
  <si>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</si>
  <si>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</si>
  <si>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</si>
  <si>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</si>
  <si>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</si>
  <si>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</si>
  <si>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</si>
  <si>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</si>
  <si>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</si>
  <si>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</si>
  <si>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</si>
  <si>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</si>
  <si>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</si>
  <si>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</si>
  <si>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</si>
  <si>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</si>
  <si>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</si>
  <si>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</si>
  <si>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</si>
  <si>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</si>
  <si>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</si>
  <si>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</si>
  <si>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</si>
  <si>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</si>
  <si>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</si>
  <si>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</si>
  <si>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</si>
  <si>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</si>
  <si>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</si>
  <si>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</si>
  <si>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</si>
  <si>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</si>
  <si>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</si>
  <si>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</si>
  <si>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</si>
  <si>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</si>
  <si>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</si>
  <si>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</si>
  <si>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</si>
  <si>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</si>
  <si>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</si>
  <si>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</si>
  <si>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</si>
  <si>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</si>
  <si>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</si>
  <si>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</si>
  <si>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</si>
  <si>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</si>
  <si>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</si>
  <si>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</si>
  <si>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</si>
  <si>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</si>
  <si>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</si>
  <si>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</si>
  <si>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</si>
  <si>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</si>
  <si>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</si>
  <si>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</si>
  <si>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</si>
  <si>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</si>
  <si>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</si>
  <si>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</si>
  <si>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</si>
  <si>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</si>
  <si>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</si>
  <si>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</si>
  <si>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</si>
  <si>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</si>
  <si>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</si>
  <si>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</si>
  <si>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</si>
  <si>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</si>
  <si>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</si>
  <si>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</si>
  <si>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</si>
  <si>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</si>
  <si>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</si>
  <si>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</si>
  <si>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</si>
  <si>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</si>
  <si>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</si>
  <si>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</si>
  <si>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</si>
  <si>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</si>
  <si>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</si>
  <si>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</si>
  <si>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</si>
  <si>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</si>
  <si>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</si>
  <si>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</si>
  <si>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</si>
  <si>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</si>
  <si>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</si>
  <si>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</si>
  <si>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</si>
  <si>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</si>
  <si>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</si>
  <si>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</si>
  <si>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</si>
  <si>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</si>
  <si>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</si>
  <si>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</si>
  <si>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</si>
  <si>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</si>
  <si>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</si>
  <si>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</si>
  <si>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</si>
  <si>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</si>
  <si>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</si>
  <si>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</si>
  <si>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</si>
  <si>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</si>
  <si>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</si>
  <si>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</si>
  <si>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</si>
  <si>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</si>
  <si>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</si>
  <si>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</si>
  <si>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</si>
  <si>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</si>
  <si>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</si>
  <si>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</si>
  <si>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</si>
  <si>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</si>
  <si>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</si>
  <si>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</si>
  <si>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</si>
  <si>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</si>
  <si>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</si>
  <si>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</si>
  <si>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</si>
  <si>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</si>
  <si>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</si>
  <si>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</si>
  <si>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</si>
  <si>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</si>
  <si>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</si>
  <si>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</si>
  <si>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</si>
  <si>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</si>
  <si>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</si>
  <si>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</si>
  <si>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</si>
  <si>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</si>
  <si>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</si>
  <si>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</si>
  <si>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</si>
  <si>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</si>
  <si>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</si>
  <si>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</si>
  <si>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</si>
  <si>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</si>
  <si>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</si>
  <si>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</si>
  <si>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</si>
  <si>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</si>
  <si>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</si>
  <si>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</si>
  <si>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</si>
  <si>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</si>
  <si>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</si>
  <si>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</si>
  <si>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</si>
  <si>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</si>
  <si>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</si>
  <si>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</si>
  <si>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</si>
  <si>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</si>
  <si>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</si>
  <si>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</si>
  <si>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</si>
  <si>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</si>
  <si>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</si>
  <si>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</si>
  <si>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</si>
  <si>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</si>
  <si>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</si>
  <si>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</si>
  <si>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</si>
  <si>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</si>
  <si>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</si>
  <si>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</si>
  <si>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</si>
  <si>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</si>
  <si>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</si>
  <si>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</si>
  <si>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</si>
  <si>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</si>
  <si>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</si>
  <si>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</si>
  <si>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</si>
  <si>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</si>
  <si>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</si>
  <si>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</si>
  <si>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</si>
  <si>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</si>
  <si>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</si>
  <si>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</si>
  <si>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</si>
  <si>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</si>
  <si>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</si>
  <si>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</si>
  <si>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</si>
  <si>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</si>
  <si>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</si>
  <si>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</si>
  <si>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</si>
  <si>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</si>
  <si>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</si>
  <si>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</si>
  <si>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</si>
  <si>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</si>
  <si>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</si>
  <si>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</si>
  <si>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</si>
  <si>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</si>
  <si>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</si>
  <si>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</si>
  <si>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</si>
  <si>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</si>
  <si>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</si>
  <si>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</si>
  <si>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</si>
  <si>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</si>
  <si>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</si>
  <si>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</si>
  <si>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</si>
  <si>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</si>
  <si>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</si>
  <si>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</si>
  <si>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</si>
  <si>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</si>
  <si>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</si>
  <si>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</si>
  <si>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</si>
  <si>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</si>
  <si>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</si>
  <si>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</si>
  <si>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</si>
  <si>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</si>
  <si>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</si>
  <si>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</si>
  <si>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</si>
  <si>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</si>
  <si>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</si>
  <si>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</si>
  <si>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</si>
  <si>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</si>
  <si>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</si>
  <si>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</si>
  <si>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</si>
  <si>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</si>
  <si>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</si>
  <si>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</si>
  <si>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</si>
  <si>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</si>
  <si>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</si>
  <si>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</si>
  <si>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</si>
  <si>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</si>
  <si>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</si>
  <si>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</si>
  <si>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</si>
  <si>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</si>
  <si>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</si>
  <si>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</si>
  <si>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</si>
  <si>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</si>
  <si>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</si>
  <si>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</si>
  <si>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</si>
  <si>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</si>
  <si>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</si>
  <si>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</si>
  <si>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</si>
  <si>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</si>
  <si>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</si>
  <si>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</si>
  <si>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</si>
  <si>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</si>
  <si>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</si>
  <si>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</si>
  <si>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</si>
  <si>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</si>
  <si>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</si>
  <si>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</si>
  <si>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</si>
  <si>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</si>
  <si>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</si>
  <si>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</si>
  <si>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</si>
  <si>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</si>
  <si>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</si>
  <si>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</si>
  <si>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</si>
  <si>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</si>
  <si>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</si>
  <si>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</si>
  <si>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</si>
  <si>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</si>
  <si>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</si>
  <si>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</si>
  <si>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</si>
  <si>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</si>
  <si>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</si>
  <si>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</si>
  <si>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</si>
  <si>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</si>
  <si>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</si>
  <si>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</si>
  <si>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</si>
  <si>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</si>
  <si>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</si>
  <si>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</si>
  <si>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</si>
  <si>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</si>
  <si>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</si>
  <si>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</si>
  <si>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</si>
  <si>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</si>
  <si>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</si>
  <si>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</si>
  <si>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</si>
  <si>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</si>
  <si>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</si>
  <si>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</si>
  <si>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</si>
  <si>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</si>
  <si>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</si>
  <si>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</si>
  <si>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</si>
  <si>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</si>
  <si>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</si>
  <si>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</si>
  <si>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</si>
  <si>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</si>
  <si>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</si>
  <si>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</si>
  <si>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</si>
  <si>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</si>
  <si>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</si>
  <si>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</si>
  <si>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</si>
  <si>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</si>
  <si>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</si>
  <si>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</si>
  <si>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</si>
  <si>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</si>
  <si>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</si>
  <si>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</si>
  <si>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</si>
  <si>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</si>
  <si>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</si>
  <si>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</si>
  <si>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</si>
  <si>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</si>
  <si>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</si>
  <si>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</si>
  <si>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</si>
  <si>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</si>
  <si>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</si>
  <si>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</si>
  <si>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</si>
  <si>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</si>
  <si>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</si>
  <si>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</si>
  <si>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</si>
  <si>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</si>
  <si>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</si>
  <si>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</si>
  <si>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</si>
  <si>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</si>
  <si>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</si>
  <si>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</si>
  <si>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</si>
  <si>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</si>
  <si>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</si>
  <si>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</si>
  <si>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</si>
  <si>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</si>
  <si>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</si>
  <si>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</si>
  <si>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</si>
  <si>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</si>
  <si>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</si>
  <si>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</si>
  <si>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</si>
  <si>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</si>
  <si>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</si>
  <si>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</si>
  <si>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</si>
  <si>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</si>
  <si>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</si>
  <si>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</si>
  <si>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</si>
  <si>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</si>
  <si>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</si>
  <si>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</si>
  <si>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</si>
  <si>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</si>
  <si>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</si>
  <si>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</si>
  <si>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</si>
  <si>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</si>
  <si>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</si>
  <si>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</si>
  <si>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</si>
  <si>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</si>
  <si>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</si>
  <si>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</si>
  <si>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</si>
  <si>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</si>
  <si>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</si>
  <si>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</si>
  <si>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</si>
  <si>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</si>
  <si>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</si>
  <si>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</si>
  <si>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</si>
  <si>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</si>
  <si>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</si>
  <si>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</si>
  <si>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</si>
  <si>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</si>
  <si>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</si>
  <si>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</si>
  <si>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</si>
  <si>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</si>
  <si>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</si>
  <si>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</si>
  <si>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</si>
  <si>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</si>
  <si>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</si>
  <si>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</si>
  <si>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</si>
  <si>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</si>
  <si>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</si>
  <si>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</si>
  <si>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</si>
  <si>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</si>
  <si>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</si>
  <si>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</si>
  <si>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</si>
  <si>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</si>
  <si>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</si>
  <si>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</si>
  <si>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</si>
  <si>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</si>
  <si>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</si>
  <si>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</si>
  <si>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</si>
  <si>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</si>
  <si>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</si>
  <si>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</si>
  <si>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</si>
  <si>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</si>
  <si>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</si>
  <si>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</si>
  <si>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</si>
  <si>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</si>
  <si>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</si>
  <si>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</si>
  <si>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</si>
  <si>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</si>
  <si>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</si>
  <si>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</si>
  <si>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</si>
  <si>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</si>
  <si>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</si>
  <si>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</si>
  <si>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</si>
  <si>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</si>
  <si>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</si>
  <si>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</si>
  <si>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</si>
  <si>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</si>
  <si>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</si>
  <si>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</si>
  <si>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</si>
  <si>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</si>
  <si>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</si>
  <si>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</si>
  <si>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</si>
  <si>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</si>
  <si>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</si>
  <si>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</si>
  <si>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</si>
  <si>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</si>
  <si>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</si>
  <si>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</si>
  <si>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</si>
  <si>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</si>
  <si>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</si>
  <si>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</si>
  <si>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</si>
  <si>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</si>
  <si>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</si>
  <si>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</si>
  <si>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</si>
  <si>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</si>
  <si>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</si>
  <si>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</si>
  <si>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</si>
  <si>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</si>
  <si>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</si>
  <si>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</si>
  <si>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</si>
  <si>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</si>
  <si>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</si>
  <si>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</si>
  <si>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</si>
  <si>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</si>
  <si>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</si>
  <si>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</si>
  <si>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</si>
  <si>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</si>
  <si>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</si>
  <si>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</si>
  <si>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</si>
  <si>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</si>
  <si>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</si>
  <si>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</si>
  <si>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</si>
  <si>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</si>
  <si>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</si>
  <si>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</si>
  <si>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</si>
  <si>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</si>
  <si>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</si>
  <si>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</si>
  <si>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</si>
  <si>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</si>
  <si>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</si>
  <si>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</si>
  <si>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</si>
  <si>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</si>
  <si>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</si>
  <si>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</si>
  <si>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</si>
  <si>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</si>
  <si>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</si>
  <si>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</si>
  <si>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</si>
  <si>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</si>
  <si>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</si>
  <si>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</si>
  <si>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</si>
  <si>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</si>
  <si>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</si>
  <si>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</si>
  <si>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</si>
  <si>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</si>
  <si>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</si>
  <si>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</si>
  <si>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</si>
  <si>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</si>
  <si>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</si>
  <si>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</si>
  <si>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</si>
  <si>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</si>
  <si>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</si>
  <si>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</si>
  <si>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</si>
  <si>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</si>
  <si>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</si>
  <si>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</si>
  <si>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</si>
  <si>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</si>
  <si>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</si>
  <si>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</si>
  <si>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</si>
  <si>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</si>
  <si>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</si>
  <si>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</si>
  <si>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</si>
  <si>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</si>
  <si>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</si>
  <si>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</si>
  <si>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</si>
  <si>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</si>
  <si>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</si>
  <si>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</si>
  <si>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</si>
  <si>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</si>
  <si>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</si>
  <si>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</si>
  <si>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</si>
  <si>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</si>
  <si>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</si>
  <si>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</si>
  <si>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</si>
  <si>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</si>
  <si>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</si>
  <si>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</si>
  <si>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</si>
  <si>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</si>
  <si>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</si>
  <si>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</si>
  <si>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</si>
  <si>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</si>
  <si>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</si>
  <si>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</si>
  <si>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</si>
  <si>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</si>
  <si>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</si>
  <si>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</si>
  <si>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</si>
  <si>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</si>
  <si>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</si>
  <si>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</si>
  <si>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</si>
  <si>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</si>
  <si>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</si>
  <si>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</si>
  <si>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</si>
  <si>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</si>
  <si>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</si>
  <si>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</si>
  <si>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</si>
  <si>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</si>
  <si>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</si>
  <si>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</si>
  <si>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</si>
  <si>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</si>
  <si>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</si>
  <si>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</si>
  <si>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</si>
  <si>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</si>
  <si>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</si>
  <si>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</si>
  <si>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</si>
  <si>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</si>
  <si>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</si>
  <si>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</si>
  <si>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</si>
  <si>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</si>
  <si>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</si>
  <si>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</si>
  <si>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</si>
  <si>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</si>
  <si>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</si>
  <si>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</si>
  <si>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</si>
  <si>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</si>
  <si>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</si>
  <si>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</si>
  <si>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</si>
  <si>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</si>
  <si>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</si>
  <si>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</si>
  <si>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</si>
  <si>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</si>
  <si>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</si>
  <si>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</si>
  <si>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</si>
  <si>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</si>
  <si>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</si>
  <si>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</si>
  <si>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</si>
  <si>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</si>
  <si>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</si>
  <si>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</si>
  <si>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</si>
  <si>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</si>
  <si>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</si>
  <si>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</si>
  <si>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</si>
  <si>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</si>
  <si>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</si>
  <si>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</si>
  <si>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</si>
  <si>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</si>
  <si>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</si>
  <si>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</si>
  <si>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</si>
  <si>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</si>
  <si>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</si>
  <si>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</si>
  <si>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</si>
  <si>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</si>
  <si>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</si>
  <si>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</si>
  <si>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</si>
  <si>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</si>
  <si>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</si>
  <si>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</si>
  <si>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</si>
  <si>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</si>
  <si>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</si>
  <si>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</si>
  <si>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</si>
  <si>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</si>
  <si>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</si>
  <si>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</si>
  <si>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</si>
  <si>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</si>
  <si>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</si>
  <si>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</si>
  <si>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</si>
  <si>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</si>
  <si>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</si>
  <si>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</si>
  <si>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</si>
  <si>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</si>
  <si>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</si>
  <si>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</si>
  <si>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</si>
  <si>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</si>
  <si>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</si>
  <si>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</si>
  <si>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</si>
  <si>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</si>
  <si>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</si>
  <si>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</si>
  <si>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</si>
  <si>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</si>
  <si>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</si>
  <si>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</si>
  <si>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</si>
  <si>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</si>
  <si>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</si>
  <si>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</si>
  <si>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</si>
  <si>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</si>
  <si>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</si>
  <si>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</si>
  <si>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</si>
  <si>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</si>
  <si>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</si>
  <si>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</si>
  <si>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</si>
  <si>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</si>
  <si>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</si>
  <si>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</si>
  <si>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</si>
  <si>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</si>
  <si>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</si>
  <si>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</si>
  <si>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</si>
  <si>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</si>
  <si>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</si>
  <si>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</si>
  <si>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</si>
  <si>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</si>
  <si>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</si>
  <si>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</si>
  <si>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</si>
  <si>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</si>
  <si>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</si>
  <si>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</si>
  <si>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</si>
  <si>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</si>
  <si>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</si>
  <si>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</si>
  <si>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</si>
  <si>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</si>
  <si>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</si>
  <si>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</si>
  <si>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</si>
  <si>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</si>
  <si>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</si>
  <si>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</si>
  <si>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</si>
  <si>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</si>
  <si>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</si>
  <si>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</si>
  <si>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</si>
  <si>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</si>
  <si>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</si>
  <si>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</si>
  <si>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</si>
  <si>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</si>
  <si>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</si>
  <si>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</si>
  <si>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</si>
  <si>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</si>
  <si>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</si>
  <si>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</si>
  <si>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</si>
  <si>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</si>
  <si>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</si>
  <si>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</si>
  <si>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</si>
  <si>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</si>
  <si>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</si>
  <si>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</si>
  <si>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</si>
  <si>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</si>
  <si>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</si>
  <si>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</si>
  <si>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</si>
  <si>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</si>
  <si>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</si>
  <si>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</si>
  <si>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</si>
  <si>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</si>
  <si>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</si>
  <si>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</si>
  <si>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</si>
  <si>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</si>
  <si>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</si>
  <si>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</si>
  <si>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</si>
  <si>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</si>
  <si>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</si>
  <si>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</si>
  <si>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</si>
  <si>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</si>
  <si>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</si>
  <si>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</si>
  <si>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</si>
  <si>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</si>
  <si>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</si>
  <si>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</si>
  <si>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</si>
  <si>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</si>
  <si>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</si>
  <si>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</si>
  <si>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</si>
  <si>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</si>
  <si>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</si>
  <si>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</si>
  <si>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</si>
  <si>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</si>
  <si>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</si>
  <si>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</si>
  <si>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</si>
  <si>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</si>
  <si>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</si>
  <si>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</si>
  <si>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</si>
  <si>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</si>
  <si>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</si>
  <si>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</si>
  <si>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</si>
  <si>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</si>
  <si>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</si>
  <si>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</si>
  <si>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</si>
  <si>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</si>
  <si>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</si>
  <si>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</si>
  <si>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</si>
  <si>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</si>
  <si>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</si>
  <si>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</si>
  <si>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</si>
  <si>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</si>
  <si>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</si>
  <si>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</si>
  <si>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</si>
  <si>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</si>
  <si>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</si>
  <si>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</si>
  <si>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</si>
  <si>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</si>
  <si>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</si>
  <si>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</si>
  <si>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</si>
  <si>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</si>
  <si>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</si>
  <si>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</si>
  <si>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</si>
  <si>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</si>
  <si>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</si>
  <si>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</si>
  <si>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</si>
  <si>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</si>
  <si>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</si>
  <si>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</si>
  <si>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</si>
  <si>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</si>
  <si>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</si>
  <si>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</si>
  <si>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</si>
  <si>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</si>
  <si>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</si>
  <si>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</si>
  <si>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</si>
  <si>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</si>
  <si>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</si>
  <si>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</si>
  <si>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</si>
  <si>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</si>
  <si>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</si>
  <si>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</si>
  <si>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</si>
  <si>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</si>
  <si>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</si>
  <si>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</si>
  <si>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</si>
  <si>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</si>
  <si>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</si>
  <si>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</si>
  <si>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</si>
  <si>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</si>
  <si>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</si>
  <si>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</si>
  <si>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</si>
  <si>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</si>
  <si>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</si>
  <si>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</si>
  <si>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</si>
  <si>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</si>
  <si>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</si>
  <si>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</si>
  <si>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</si>
  <si>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</si>
  <si>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</si>
  <si>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</si>
  <si>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</si>
  <si>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</si>
  <si>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</si>
  <si>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</si>
  <si>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</si>
  <si>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</si>
  <si>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</si>
  <si>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</si>
  <si>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</si>
  <si>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</si>
  <si>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</si>
  <si>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</si>
  <si>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</si>
  <si>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</si>
  <si>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</si>
  <si>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</si>
  <si>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</si>
  <si>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</si>
  <si>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</si>
  <si>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</si>
  <si>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</si>
  <si>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</si>
  <si>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</si>
  <si>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</si>
  <si>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</si>
  <si>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</si>
  <si>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</si>
  <si>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</si>
  <si>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</si>
  <si>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</si>
  <si>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</si>
  <si>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</si>
  <si>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</si>
  <si>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</si>
  <si>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</si>
  <si>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</si>
  <si>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</si>
  <si>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</si>
  <si>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</si>
  <si>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</si>
  <si>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</si>
  <si>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</si>
  <si>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</si>
  <si>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</si>
  <si>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</si>
  <si>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</si>
  <si>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</si>
  <si>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</si>
  <si>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</si>
  <si>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</si>
  <si>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</si>
  <si>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</si>
  <si>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</si>
  <si>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</si>
  <si>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</si>
  <si>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</si>
  <si>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</si>
  <si>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</si>
  <si>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</si>
  <si>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</si>
  <si>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</si>
  <si>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</si>
  <si>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</si>
  <si>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</si>
  <si>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</si>
  <si>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</si>
  <si>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</si>
  <si>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</si>
  <si>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</si>
  <si>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</si>
  <si>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</si>
  <si>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</si>
  <si>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</si>
  <si>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</si>
  <si>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</si>
  <si>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</si>
  <si>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</si>
  <si>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</si>
  <si>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</si>
  <si>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</si>
  <si>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</si>
  <si>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</si>
  <si>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</si>
  <si>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</si>
  <si>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</si>
  <si>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</si>
  <si>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</si>
  <si>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</si>
  <si>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</si>
  <si>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</si>
  <si>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</si>
  <si>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</si>
  <si>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</si>
  <si>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</si>
  <si>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</si>
  <si>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</si>
  <si>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</si>
  <si>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</si>
  <si>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</si>
  <si>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</si>
  <si>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</si>
  <si>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</si>
  <si>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</si>
  <si>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</si>
  <si>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</si>
  <si>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</si>
  <si>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</si>
  <si>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</si>
  <si>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</si>
  <si>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</si>
  <si>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</si>
  <si>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</si>
  <si>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</si>
  <si>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</si>
  <si>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</si>
  <si>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</si>
  <si>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</si>
  <si>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</si>
  <si>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</si>
  <si>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</si>
  <si>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</si>
  <si>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</si>
  <si>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</si>
  <si>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</si>
  <si>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</si>
  <si>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</si>
  <si>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</si>
  <si>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</si>
  <si>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</si>
  <si>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</si>
  <si>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</si>
  <si>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</si>
  <si>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</si>
  <si>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</si>
  <si>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</si>
  <si>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</si>
  <si>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</si>
  <si>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</si>
  <si>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</si>
  <si>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</si>
  <si>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</si>
  <si>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</si>
  <si>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</si>
  <si>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</si>
  <si>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</si>
  <si>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</si>
  <si>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</si>
  <si>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</si>
  <si>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</si>
  <si>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</si>
  <si>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</si>
  <si>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</si>
  <si>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</si>
  <si>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</si>
  <si>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</si>
  <si>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</si>
  <si>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</si>
  <si>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</si>
  <si>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</si>
  <si>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</si>
  <si>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</si>
  <si>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</si>
  <si>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</si>
  <si>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</si>
  <si>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</si>
  <si>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</si>
  <si>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</si>
  <si>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</si>
  <si>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</si>
  <si>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</si>
  <si>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</si>
  <si>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</si>
  <si>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</si>
  <si>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</si>
  <si>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</si>
  <si>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</si>
  <si>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</si>
  <si>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</si>
  <si>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</si>
  <si>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</si>
  <si>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</si>
  <si>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</si>
  <si>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</si>
  <si>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</si>
  <si>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</si>
  <si>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</si>
  <si>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</si>
  <si>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</si>
  <si>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</si>
  <si>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</si>
  <si>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</si>
  <si>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</si>
  <si>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</si>
  <si>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</si>
  <si>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</si>
  <si>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</si>
  <si>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</si>
  <si>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</si>
  <si>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</si>
  <si>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</si>
  <si>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</si>
  <si>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</si>
  <si>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</si>
  <si>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</si>
  <si>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</si>
  <si>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</si>
  <si>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</si>
  <si>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</si>
  <si>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</si>
  <si>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</si>
  <si>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</si>
  <si>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</si>
  <si>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</si>
  <si>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</si>
  <si>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</si>
  <si>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</si>
  <si>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</si>
  <si>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</si>
  <si>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</si>
  <si>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</si>
  <si>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</si>
  <si>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</si>
  <si>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</si>
  <si>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</si>
  <si>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</si>
  <si>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</si>
  <si>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</si>
  <si>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</si>
  <si>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</si>
  <si>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</si>
  <si>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</si>
  <si>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</si>
  <si>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</si>
  <si>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</si>
  <si>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</si>
  <si>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</si>
  <si>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</si>
  <si>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</si>
  <si>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</si>
  <si>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</si>
  <si>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</si>
  <si>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</si>
  <si>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</si>
  <si>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</si>
  <si>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</si>
  <si>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</si>
  <si>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</si>
  <si>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</si>
  <si>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</si>
  <si>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</si>
  <si>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</si>
  <si>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</si>
  <si>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</si>
  <si>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</si>
  <si>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</si>
  <si>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</si>
  <si>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</si>
  <si>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</si>
  <si>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</si>
  <si>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</si>
  <si>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</si>
  <si>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</si>
  <si>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</si>
  <si>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</si>
  <si>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</si>
  <si>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</si>
  <si>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</si>
  <si>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</si>
  <si>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</si>
  <si>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</si>
  <si>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</si>
  <si>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</si>
  <si>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</si>
  <si>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</si>
  <si>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</si>
  <si>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</si>
  <si>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</si>
  <si>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</si>
  <si>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</si>
  <si>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</si>
  <si>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</si>
  <si>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</si>
  <si>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</si>
  <si>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</si>
  <si>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</si>
  <si>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</si>
  <si>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</si>
  <si>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</si>
  <si>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</si>
  <si>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</si>
  <si>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</si>
  <si>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</si>
  <si>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</si>
  <si>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</si>
  <si>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</si>
  <si>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</si>
  <si>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</si>
  <si>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</si>
  <si>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</si>
  <si>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</si>
  <si>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</si>
  <si>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</si>
  <si>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</si>
  <si>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</si>
  <si>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</si>
  <si>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</si>
  <si>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</si>
  <si>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</si>
  <si>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</si>
  <si>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</si>
  <si>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</si>
  <si>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</si>
  <si>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</si>
  <si>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</si>
  <si>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</si>
  <si>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</si>
  <si>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</si>
  <si>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</si>
  <si>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</si>
  <si>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</si>
  <si>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</si>
  <si>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</si>
  <si>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</si>
  <si>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</si>
  <si>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</si>
  <si>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</si>
  <si>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</si>
  <si>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</si>
  <si>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</si>
  <si>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</si>
  <si>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</si>
  <si>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</si>
  <si>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</si>
  <si>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</si>
  <si>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</si>
  <si>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</si>
  <si>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</si>
  <si>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</si>
  <si>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</si>
  <si>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</si>
  <si>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</si>
  <si>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</si>
  <si>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</si>
  <si>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</si>
  <si>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</si>
  <si>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</si>
  <si>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</si>
  <si>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</si>
  <si>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</si>
  <si>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</si>
  <si>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</si>
  <si>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</si>
  <si>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</si>
  <si>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</si>
  <si>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</si>
  <si>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</si>
  <si>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</si>
  <si>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</si>
  <si>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</si>
  <si>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</si>
  <si>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</si>
  <si>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</si>
  <si>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</si>
  <si>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</si>
  <si>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</si>
  <si>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</si>
  <si>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</si>
  <si>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</si>
  <si>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</si>
  <si>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</si>
  <si>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</si>
  <si>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</si>
  <si>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</si>
  <si>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</si>
  <si>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</si>
  <si>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</si>
  <si>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</si>
  <si>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</si>
  <si>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</si>
  <si>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</si>
  <si>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</si>
  <si>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</si>
  <si>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</si>
  <si>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</si>
  <si>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</si>
  <si>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</si>
  <si>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</si>
  <si>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</si>
  <si>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</si>
  <si>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</si>
  <si>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</si>
  <si>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</si>
  <si>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</si>
  <si>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</si>
  <si>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</si>
  <si>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</si>
  <si>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</si>
  <si>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</si>
  <si>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</si>
  <si>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</si>
  <si>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</si>
  <si>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</si>
  <si>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</si>
  <si>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</si>
  <si>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</si>
  <si>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</si>
  <si>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</si>
  <si>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</si>
  <si>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</si>
  <si>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</si>
  <si>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</si>
  <si>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</si>
  <si>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</si>
  <si>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</si>
  <si>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</si>
  <si>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</si>
  <si>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</si>
  <si>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</si>
  <si>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</si>
  <si>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</si>
  <si>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</si>
  <si>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</si>
  <si>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</si>
  <si>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</si>
  <si>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</si>
  <si>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</si>
  <si>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</si>
  <si>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</si>
  <si>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</si>
  <si>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</si>
  <si>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</si>
  <si>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</si>
  <si>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</si>
  <si>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</si>
  <si>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</si>
  <si>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</si>
  <si>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</si>
  <si>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</si>
  <si>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</si>
  <si>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</si>
  <si>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</si>
  <si>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</si>
  <si>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</si>
  <si>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</si>
  <si>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</si>
  <si>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</si>
  <si>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</si>
  <si>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</si>
  <si>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</si>
  <si>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</si>
  <si>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</si>
  <si>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</si>
  <si>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</si>
  <si>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</si>
  <si>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</si>
  <si>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</si>
  <si>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</si>
  <si>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</si>
  <si>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</si>
  <si>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</si>
  <si>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</si>
  <si>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</si>
  <si>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</si>
  <si>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</si>
  <si>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</si>
  <si>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</si>
  <si>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</si>
  <si>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</si>
  <si>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</si>
  <si>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</si>
  <si>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</si>
  <si>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</si>
  <si>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</si>
  <si>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</si>
  <si>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</si>
  <si>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</si>
  <si>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</si>
  <si>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</si>
  <si>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</si>
  <si>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</si>
  <si>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</si>
  <si>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</si>
  <si>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</si>
  <si>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</si>
  <si>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</si>
  <si>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</si>
  <si>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</si>
  <si>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</si>
  <si>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</si>
  <si>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</si>
  <si>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</si>
  <si>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</si>
  <si>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</si>
  <si>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</si>
  <si>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</si>
  <si>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</si>
  <si>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</si>
  <si>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</si>
  <si>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</si>
  <si>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</si>
  <si>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</si>
  <si>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</si>
  <si>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</si>
  <si>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</si>
  <si>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</si>
  <si>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</si>
  <si>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</si>
  <si>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</si>
  <si>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</si>
  <si>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</si>
  <si>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</si>
  <si>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</si>
  <si>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</si>
  <si>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</si>
  <si>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</si>
  <si>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</si>
  <si>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</si>
  <si>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</si>
  <si>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</si>
  <si>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</si>
  <si>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</si>
  <si>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</si>
  <si>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</si>
  <si>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</si>
  <si>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</si>
  <si>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</si>
  <si>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</si>
  <si>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</si>
  <si>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</si>
  <si>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</si>
  <si>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</si>
  <si>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</si>
  <si>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</si>
  <si>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</si>
  <si>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</si>
  <si>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</si>
  <si>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</si>
  <si>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</si>
  <si>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</si>
  <si>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</si>
  <si>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</si>
  <si>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</si>
  <si>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</si>
  <si>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</si>
  <si>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</si>
  <si>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</si>
  <si>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</si>
  <si>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</si>
  <si>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</si>
  <si>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</si>
  <si>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</si>
  <si>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</si>
  <si>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</si>
  <si>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</si>
  <si>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</si>
  <si>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</si>
  <si>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</si>
  <si>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</si>
  <si>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</si>
  <si>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</si>
  <si>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</si>
  <si>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</si>
  <si>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</si>
  <si>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</si>
  <si>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</si>
  <si>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</si>
  <si>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</si>
  <si>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</si>
  <si>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</si>
  <si>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</si>
  <si>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</si>
  <si>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</si>
  <si>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</si>
  <si>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</si>
  <si>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</si>
  <si>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</si>
  <si>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</si>
  <si>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</si>
  <si>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</si>
  <si>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</si>
  <si>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</si>
  <si>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</si>
  <si>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</si>
  <si>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</si>
  <si>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</si>
  <si>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</si>
  <si>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</si>
  <si>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</si>
  <si>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</si>
  <si>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</si>
  <si>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</si>
  <si>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</si>
  <si>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</si>
  <si>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</si>
  <si>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</si>
  <si>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</si>
  <si>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</si>
  <si>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</si>
  <si>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</si>
  <si>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</si>
  <si>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</si>
  <si>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</si>
  <si>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</si>
  <si>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</si>
  <si>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</si>
  <si>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</si>
  <si>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</si>
  <si>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</si>
  <si>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</si>
  <si>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</si>
  <si>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</si>
  <si>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</si>
  <si>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</si>
  <si>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</si>
  <si>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</si>
  <si>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</si>
  <si>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</si>
  <si>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</si>
  <si>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</si>
  <si>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</si>
  <si>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</si>
  <si>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</si>
  <si>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</si>
  <si>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</si>
  <si>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</si>
  <si>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</si>
  <si>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</si>
  <si>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</si>
  <si>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</si>
  <si>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</si>
  <si>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</si>
  <si>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</si>
  <si>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</si>
  <si>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</si>
  <si>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</si>
  <si>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</si>
  <si>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</si>
  <si>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</si>
  <si>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</si>
  <si>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</si>
  <si>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</si>
  <si>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</si>
  <si>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</si>
  <si>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</si>
  <si>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</si>
  <si>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</si>
  <si>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</si>
  <si>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</si>
  <si>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</si>
  <si>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</si>
  <si>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</si>
  <si>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</si>
  <si>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</si>
  <si>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</si>
  <si>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</si>
  <si>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</si>
  <si>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</si>
  <si>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</si>
  <si>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</si>
  <si>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</si>
  <si>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</si>
  <si>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</si>
  <si>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</si>
  <si>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</si>
  <si>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</si>
  <si>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</si>
  <si>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</si>
  <si>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</si>
  <si>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</si>
  <si>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</si>
  <si>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</si>
  <si>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</si>
  <si>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</si>
  <si>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</si>
  <si>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</si>
  <si>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</si>
  <si>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</si>
  <si>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</si>
  <si>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</si>
  <si>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</si>
  <si>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</si>
  <si>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</si>
  <si>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</si>
  <si>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</si>
  <si>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</si>
  <si>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</si>
  <si>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</si>
  <si>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</si>
  <si>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</si>
  <si>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</si>
  <si>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</si>
  <si>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</si>
  <si>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</si>
  <si>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</si>
  <si>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</si>
  <si>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</si>
  <si>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</si>
  <si>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</si>
  <si>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</si>
  <si>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</si>
  <si>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</si>
  <si>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</si>
  <si>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</si>
  <si>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</si>
  <si>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</si>
  <si>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</si>
  <si>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</si>
  <si>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</si>
  <si>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</si>
  <si>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</si>
  <si>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</si>
  <si>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</si>
  <si>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</si>
  <si>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</si>
  <si>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</si>
  <si>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</si>
  <si>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</si>
  <si>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</si>
  <si>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</si>
  <si>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</si>
  <si>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</si>
  <si>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</si>
  <si>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</si>
  <si>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</si>
  <si>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</si>
  <si>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</si>
  <si>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</si>
  <si>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</si>
  <si>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</si>
  <si>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</si>
  <si>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</si>
  <si>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</si>
  <si>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</si>
  <si>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</si>
  <si>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</si>
  <si>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</si>
  <si>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</si>
  <si>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</si>
  <si>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</si>
  <si>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</si>
  <si>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</si>
  <si>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</si>
  <si>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</si>
  <si>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</si>
  <si>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</si>
  <si>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</si>
  <si>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</si>
  <si>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</si>
  <si>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</si>
  <si>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</si>
  <si>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</si>
  <si>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</si>
  <si>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</si>
  <si>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</si>
  <si>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</si>
  <si>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</si>
  <si>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</si>
  <si>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</si>
  <si>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</si>
  <si>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</si>
  <si>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</si>
  <si>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</si>
  <si>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</si>
  <si>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</si>
  <si>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</si>
  <si>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</si>
  <si>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</si>
  <si>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</si>
  <si>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</si>
  <si>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</si>
  <si>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</si>
  <si>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</si>
  <si>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</si>
  <si>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</si>
  <si>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</si>
  <si>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</si>
  <si>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</si>
  <si>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</si>
  <si>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</si>
  <si>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</si>
  <si>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</si>
  <si>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</si>
  <si>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</si>
  <si>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</si>
  <si>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</si>
  <si>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</si>
  <si>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</si>
  <si>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</si>
  <si>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</si>
  <si>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</si>
  <si>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</si>
  <si>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</si>
  <si>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</si>
  <si>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</si>
  <si>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</si>
  <si>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</si>
  <si>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</si>
  <si>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</si>
  <si>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</si>
  <si>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</si>
  <si>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</si>
  <si>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</si>
  <si>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</si>
  <si>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</si>
  <si>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</si>
  <si>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</si>
  <si>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</si>
  <si>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</si>
  <si>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</si>
  <si>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</si>
  <si>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</si>
  <si>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</si>
  <si>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</si>
  <si>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</si>
  <si>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</si>
  <si>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</si>
  <si>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</si>
  <si>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</si>
  <si>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</si>
  <si>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</si>
  <si>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</si>
  <si>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</si>
  <si>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</si>
  <si>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</si>
  <si>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</si>
  <si>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</si>
  <si>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</si>
  <si>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</si>
  <si>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</si>
  <si>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</si>
  <si>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</si>
  <si>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</si>
  <si>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</si>
  <si>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</si>
  <si>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</si>
  <si>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</si>
  <si>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</si>
  <si>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</si>
  <si>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</si>
  <si>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</si>
  <si>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</si>
  <si>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</si>
  <si>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</si>
  <si>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</si>
  <si>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</si>
  <si>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</si>
  <si>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</si>
  <si>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</si>
  <si>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</si>
  <si>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</si>
  <si>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</si>
  <si>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</si>
  <si>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</si>
  <si>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</si>
  <si>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</si>
  <si>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</si>
  <si>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</si>
  <si>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</si>
  <si>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</si>
  <si>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</si>
  <si>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</si>
  <si>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</si>
  <si>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</si>
  <si>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</si>
  <si>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</si>
  <si>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</si>
  <si>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</si>
  <si>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</si>
  <si>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</si>
  <si>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</si>
  <si>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</si>
  <si>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</si>
  <si>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</si>
  <si>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</si>
  <si>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</si>
  <si>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</si>
  <si>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</si>
  <si>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</si>
  <si>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</si>
  <si>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</si>
  <si>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</si>
  <si>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</si>
  <si>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</si>
  <si>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</si>
  <si>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</si>
  <si>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</si>
  <si>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</si>
  <si>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</si>
  <si>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</si>
  <si>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</si>
  <si>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</si>
  <si>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</si>
  <si>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</si>
  <si>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</si>
  <si>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</si>
  <si>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</si>
  <si>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</si>
  <si>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</si>
  <si>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</si>
  <si>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</si>
  <si>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</si>
  <si>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</si>
  <si>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</si>
  <si>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</si>
  <si>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</si>
  <si>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</si>
  <si>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</si>
  <si>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</si>
  <si>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</si>
  <si>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</si>
  <si>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</si>
  <si>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</si>
  <si>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</si>
  <si>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</si>
  <si>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</si>
  <si>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</si>
  <si>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</si>
  <si>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</si>
  <si>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</si>
  <si>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</si>
  <si>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</si>
  <si>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</si>
  <si>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</si>
  <si>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</si>
  <si>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</si>
  <si>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</si>
  <si>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</si>
  <si>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</si>
  <si>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</si>
  <si>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</si>
  <si>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</si>
  <si>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</si>
  <si>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</si>
  <si>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</si>
  <si>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</si>
  <si>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</si>
  <si>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</si>
  <si>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</si>
  <si>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</si>
  <si>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</si>
  <si>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</si>
  <si>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</si>
  <si>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</si>
  <si>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</si>
  <si>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</si>
  <si>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</si>
  <si>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</si>
  <si>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</si>
  <si>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</si>
  <si>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</si>
  <si>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</si>
  <si>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</si>
  <si>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</si>
  <si>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</si>
  <si>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</si>
  <si>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</si>
  <si>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</si>
  <si>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</si>
  <si>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</si>
  <si>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</si>
  <si>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</si>
  <si>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</si>
  <si>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</si>
  <si>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</si>
  <si>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</si>
  <si>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</si>
  <si>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</si>
  <si>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</si>
  <si>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</si>
  <si>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</si>
  <si>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</si>
  <si>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</si>
  <si>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</si>
  <si>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</si>
  <si>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</si>
  <si>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</si>
  <si>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</si>
  <si>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</si>
  <si>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</si>
  <si>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</si>
  <si>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</si>
  <si>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</si>
  <si>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</si>
  <si>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</si>
  <si>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</si>
  <si>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</si>
  <si>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</si>
  <si>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</si>
  <si>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</si>
  <si>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</si>
  <si>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</si>
  <si>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</si>
  <si>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</si>
  <si>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</si>
  <si>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</si>
  <si>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</si>
  <si>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</si>
  <si>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</si>
  <si>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</si>
  <si>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</si>
  <si>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</si>
  <si>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</si>
  <si>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</si>
  <si>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</si>
  <si>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</si>
  <si>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</si>
  <si>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</si>
  <si>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</si>
  <si>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</si>
  <si>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</si>
  <si>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</si>
  <si>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</si>
  <si>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</si>
  <si>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</si>
  <si>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</si>
  <si>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</si>
  <si>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</si>
  <si>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</si>
  <si>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</si>
  <si>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</si>
  <si>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</si>
  <si>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</si>
  <si>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</si>
  <si>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</si>
  <si>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</si>
  <si>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</si>
  <si>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</si>
  <si>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</si>
  <si>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</si>
  <si>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</si>
  <si>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</si>
  <si>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</si>
  <si>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</si>
  <si>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</si>
  <si>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</si>
  <si>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</si>
  <si>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</si>
  <si>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</si>
  <si>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</si>
  <si>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</si>
  <si>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</si>
  <si>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</si>
  <si>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</si>
  <si>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</si>
  <si>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</si>
  <si>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</si>
  <si>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</si>
  <si>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</si>
  <si>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</si>
  <si>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</si>
  <si>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</si>
  <si>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</si>
  <si>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</si>
  <si>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</si>
  <si>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</si>
  <si>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</si>
  <si>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</si>
  <si>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</si>
  <si>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</si>
  <si>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</si>
  <si>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</si>
  <si>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</si>
  <si>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</si>
  <si>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</si>
  <si>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</si>
  <si>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</si>
  <si>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</si>
  <si>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</si>
  <si>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</si>
  <si>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</si>
  <si>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</si>
  <si>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</si>
  <si>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</si>
  <si>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</si>
  <si>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</si>
  <si>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</si>
  <si>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</si>
  <si>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</si>
  <si>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</si>
  <si>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</si>
  <si>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</si>
  <si>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</si>
  <si>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</si>
  <si>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</si>
  <si>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</si>
  <si>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</si>
  <si>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</si>
  <si>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</si>
  <si>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</si>
  <si>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</si>
  <si>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</si>
  <si>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</si>
  <si>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</si>
  <si>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</si>
  <si>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</si>
  <si>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</si>
  <si>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</si>
  <si>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</si>
  <si>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</si>
  <si>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</si>
  <si>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</si>
  <si>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</si>
  <si>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</si>
  <si>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</si>
  <si>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</si>
  <si>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</si>
  <si>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</si>
  <si>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</si>
  <si>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</si>
  <si>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</si>
  <si>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</si>
  <si>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</si>
  <si>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</si>
  <si>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</si>
  <si>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</si>
  <si>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</si>
  <si>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</si>
  <si>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</si>
  <si>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</si>
  <si>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</si>
  <si>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</si>
  <si>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</si>
  <si>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</si>
  <si>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</si>
  <si>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</si>
  <si>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</si>
  <si>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</si>
  <si>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</si>
  <si>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</si>
  <si>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</si>
  <si>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</si>
  <si>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</si>
  <si>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</si>
  <si>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</si>
  <si>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</si>
  <si>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</si>
  <si>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</si>
  <si>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</si>
  <si>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</si>
  <si>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</si>
  <si>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</si>
  <si>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</si>
  <si>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</si>
  <si>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</si>
  <si>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</si>
  <si>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</si>
  <si>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</si>
  <si>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</si>
  <si>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</si>
  <si>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</si>
  <si>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</si>
  <si>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</si>
  <si>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</si>
  <si>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</si>
  <si>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</si>
  <si>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</si>
  <si>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</si>
  <si>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</si>
  <si>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</si>
  <si>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</si>
  <si>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</si>
  <si>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</si>
  <si>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</si>
  <si>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</si>
  <si>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</si>
  <si>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</si>
  <si>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</si>
  <si>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</si>
  <si>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</si>
  <si>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</si>
  <si>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</si>
  <si>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</si>
  <si>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</si>
  <si>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</si>
  <si>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</si>
  <si>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</si>
  <si>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</si>
  <si>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</si>
  <si>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</si>
  <si>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</si>
  <si>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</si>
  <si>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</si>
  <si>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</si>
  <si>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</si>
  <si>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</si>
  <si>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</si>
  <si>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</si>
  <si>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</si>
  <si>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</si>
  <si>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</si>
  <si>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</si>
  <si>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</si>
  <si>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</si>
  <si>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</si>
  <si>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</si>
  <si>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</si>
  <si>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</si>
  <si>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</si>
  <si>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</si>
  <si>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</si>
  <si>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</si>
  <si>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</si>
  <si>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</si>
  <si>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</si>
  <si>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</si>
  <si>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</si>
  <si>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</si>
  <si>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</si>
  <si>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</si>
  <si>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</si>
  <si>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</si>
  <si>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</si>
  <si>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</si>
  <si>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</si>
  <si>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</si>
  <si>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</si>
  <si>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</si>
  <si>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</si>
  <si>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</si>
  <si>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</si>
  <si>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</si>
  <si>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</si>
  <si>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</si>
  <si>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</si>
  <si>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</si>
  <si>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</si>
  <si>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</si>
  <si>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</si>
  <si>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</si>
  <si>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</si>
  <si>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</si>
  <si>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</si>
  <si>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</si>
  <si>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</si>
  <si>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</si>
  <si>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</si>
  <si>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</si>
  <si>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</si>
  <si>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</si>
  <si>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</si>
  <si>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</si>
  <si>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</si>
  <si>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</si>
  <si>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</si>
  <si>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</si>
  <si>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</si>
  <si>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</si>
  <si>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</si>
  <si>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</si>
  <si>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</si>
  <si>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</si>
  <si>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</si>
  <si>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</si>
  <si>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</si>
  <si>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</si>
  <si>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</si>
  <si>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</si>
  <si>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</si>
  <si>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</si>
  <si>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</si>
  <si>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</si>
  <si>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</si>
  <si>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</si>
  <si>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</si>
  <si>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</si>
  <si>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</si>
  <si>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</si>
  <si>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</si>
  <si>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</si>
  <si>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</si>
  <si>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</si>
  <si>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</si>
  <si>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</si>
  <si>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</si>
  <si>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</si>
  <si>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</si>
  <si>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</si>
  <si>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</si>
  <si>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</si>
  <si>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</si>
  <si>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</si>
  <si>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</si>
  <si>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</si>
  <si>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</si>
  <si>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</si>
  <si>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</si>
  <si>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</si>
  <si>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</si>
  <si>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</si>
  <si>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</si>
  <si>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</si>
  <si>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</si>
  <si>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</si>
  <si>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</si>
  <si>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</si>
  <si>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</si>
  <si>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</si>
  <si>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</si>
  <si>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</si>
  <si>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</si>
  <si>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</si>
  <si>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</si>
  <si>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</si>
  <si>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</si>
  <si>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</si>
  <si>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</si>
  <si>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</si>
  <si>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</si>
  <si>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</si>
  <si>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</si>
  <si>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</si>
  <si>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</si>
  <si>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</si>
  <si>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</si>
  <si>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</si>
  <si>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</si>
  <si>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</si>
  <si>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</si>
  <si>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</si>
  <si>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</si>
  <si>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</si>
  <si>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</si>
  <si>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</si>
  <si>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</si>
  <si>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</si>
  <si>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</si>
  <si>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</si>
  <si>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</si>
  <si>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</si>
  <si>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</si>
  <si>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</si>
  <si>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</si>
  <si>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</si>
  <si>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</si>
  <si>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</si>
  <si>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</si>
  <si>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</si>
  <si>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</si>
  <si>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</si>
  <si>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</si>
  <si>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</si>
  <si>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</si>
  <si>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</si>
  <si>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</si>
  <si>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</si>
  <si>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</si>
  <si>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</si>
  <si>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</si>
  <si>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</si>
  <si>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</si>
  <si>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</si>
  <si>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</si>
  <si>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</si>
  <si>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</si>
  <si>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</si>
  <si>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</si>
  <si>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</si>
  <si>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</si>
  <si>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</si>
  <si>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</si>
  <si>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</si>
  <si>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</si>
  <si>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</si>
  <si>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</si>
  <si>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</si>
  <si>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</si>
  <si>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</si>
  <si>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</si>
  <si>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</si>
  <si>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</si>
  <si>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</si>
  <si>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</si>
  <si>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</si>
  <si>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</si>
  <si>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</si>
  <si>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</si>
  <si>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</si>
  <si>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</si>
  <si>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</si>
  <si>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</si>
  <si>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</si>
  <si>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</si>
  <si>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</si>
  <si>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</si>
  <si>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</si>
  <si>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</si>
  <si>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</si>
  <si>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</si>
  <si>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</si>
  <si>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</si>
  <si>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</si>
  <si>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</si>
  <si>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</si>
  <si>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</si>
  <si>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</si>
  <si>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</si>
  <si>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</si>
  <si>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</si>
  <si>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</si>
  <si>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</si>
  <si>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</si>
  <si>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</si>
  <si>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</si>
  <si>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</si>
  <si>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</si>
  <si>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</si>
  <si>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</si>
  <si>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</si>
  <si>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</si>
  <si>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</si>
  <si>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</si>
  <si>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</si>
  <si>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</si>
  <si>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</si>
  <si>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</si>
  <si>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</si>
  <si>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</si>
  <si>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</si>
  <si>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</si>
  <si>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</si>
  <si>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</si>
  <si>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</si>
  <si>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</si>
  <si>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</si>
  <si>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</si>
  <si>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</si>
  <si>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</si>
  <si>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</si>
  <si>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</si>
  <si>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</si>
  <si>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</si>
  <si>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</si>
  <si>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</si>
  <si>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</si>
  <si>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</si>
  <si>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</si>
  <si>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</si>
  <si>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</si>
  <si>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</si>
  <si>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</si>
  <si>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</si>
  <si>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</si>
  <si>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</si>
  <si>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</si>
  <si>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</si>
  <si>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</si>
  <si>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</si>
  <si>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</si>
  <si>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</si>
  <si>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</si>
  <si>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</si>
  <si>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</si>
  <si>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</si>
  <si>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</si>
  <si>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</si>
  <si>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</si>
  <si>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</si>
  <si>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</si>
  <si>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</si>
  <si>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</si>
  <si>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</si>
  <si>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</si>
  <si>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</si>
  <si>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</si>
  <si>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</si>
  <si>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</si>
  <si>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</si>
  <si>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</si>
  <si>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</si>
  <si>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</si>
  <si>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</si>
  <si>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</si>
  <si>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</si>
  <si>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</si>
  <si>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</si>
  <si>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</si>
  <si>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</si>
  <si>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</si>
  <si>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</si>
  <si>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</si>
  <si>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</si>
  <si>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</si>
  <si>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</si>
  <si>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</si>
  <si>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</si>
  <si>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</si>
  <si>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</si>
  <si>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</si>
  <si>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</si>
  <si>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</si>
  <si>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</si>
  <si>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</si>
  <si>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</si>
  <si>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</si>
  <si>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</si>
  <si>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</si>
  <si>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</si>
  <si>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</si>
  <si>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</si>
  <si>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</si>
  <si>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</si>
  <si>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</si>
  <si>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</si>
  <si>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</si>
  <si>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</si>
  <si>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</si>
  <si>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</si>
  <si>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</si>
  <si>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</si>
  <si>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</si>
  <si>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</si>
  <si>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</si>
  <si>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</si>
  <si>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</si>
  <si>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</si>
  <si>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</si>
  <si>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</si>
  <si>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</si>
  <si>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</si>
  <si>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</si>
  <si>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</si>
  <si>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</si>
  <si>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</si>
  <si>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</si>
  <si>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</si>
  <si>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</si>
  <si>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</si>
  <si>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</si>
  <si>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</si>
  <si>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</si>
  <si>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</si>
  <si>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</si>
  <si>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</si>
  <si>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</si>
  <si>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</si>
  <si>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</si>
  <si>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</si>
  <si>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</si>
  <si>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</si>
  <si>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</si>
  <si>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</si>
  <si>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</si>
  <si>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</si>
  <si>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</si>
  <si>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</si>
  <si>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</si>
  <si>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</si>
  <si>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</si>
  <si>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</si>
  <si>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</si>
  <si>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</si>
  <si>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</si>
  <si>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</si>
  <si>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</si>
  <si>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</si>
  <si>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</si>
  <si>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</si>
  <si>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</si>
  <si>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</si>
  <si>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</si>
  <si>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</si>
  <si>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</si>
  <si>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</si>
  <si>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</si>
  <si>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</si>
  <si>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</si>
  <si>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</si>
  <si>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</si>
  <si>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</si>
  <si>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</si>
  <si>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</si>
  <si>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</si>
  <si>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</si>
  <si>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</si>
  <si>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</si>
  <si>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</si>
  <si>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</si>
  <si>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</si>
  <si>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</si>
  <si>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</si>
  <si>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</si>
  <si>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</si>
  <si>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</si>
  <si>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</si>
  <si>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</si>
  <si>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</si>
  <si>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</si>
  <si>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</si>
  <si>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</si>
  <si>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</si>
  <si>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</si>
  <si>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</si>
  <si>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</si>
  <si>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</si>
  <si>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</si>
  <si>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</si>
  <si>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</si>
  <si>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</si>
  <si>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</si>
  <si>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</si>
  <si>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</si>
  <si>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</si>
  <si>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</si>
  <si>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</si>
  <si>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</si>
  <si>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</si>
  <si>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</si>
  <si>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</si>
  <si>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</si>
  <si>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</si>
  <si>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</si>
  <si>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</si>
  <si>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</si>
  <si>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</si>
  <si>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</si>
  <si>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</si>
  <si>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</si>
  <si>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</si>
  <si>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</si>
  <si>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</si>
  <si>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</si>
  <si>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</si>
  <si>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</si>
  <si>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</si>
  <si>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</si>
  <si>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</si>
  <si>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</si>
  <si>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</si>
  <si>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</si>
  <si>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</si>
  <si>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</si>
  <si>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</si>
  <si>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</si>
  <si>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</si>
  <si>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</si>
  <si>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</si>
  <si>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</si>
  <si>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</si>
  <si>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</si>
  <si>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</si>
  <si>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</si>
  <si>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</si>
  <si>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</si>
  <si>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</si>
  <si>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</si>
  <si>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</si>
  <si>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</si>
  <si>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</si>
  <si>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</si>
  <si>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</si>
  <si>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</si>
  <si>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</si>
  <si>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</si>
  <si>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</si>
  <si>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</si>
  <si>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</si>
  <si>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</si>
  <si>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</si>
  <si>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</si>
  <si>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</si>
  <si>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</si>
  <si>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</si>
  <si>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</si>
  <si>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</si>
  <si>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</si>
  <si>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</si>
  <si>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</si>
  <si>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</si>
  <si>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</si>
  <si>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</si>
  <si>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</si>
  <si>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</si>
  <si>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</si>
  <si>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</si>
  <si>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</si>
  <si>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</si>
  <si>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</si>
  <si>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</si>
  <si>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</si>
  <si>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</si>
  <si>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</si>
  <si>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</si>
  <si>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</si>
  <si>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</si>
  <si>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</si>
  <si>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</si>
  <si>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</si>
  <si>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</si>
  <si>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</si>
  <si>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</si>
  <si>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</si>
  <si>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</si>
  <si>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</si>
  <si>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</si>
  <si>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</si>
  <si>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</si>
  <si>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</si>
  <si>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</si>
  <si>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</si>
  <si>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</si>
  <si>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</si>
  <si>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</si>
  <si>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</si>
  <si>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</si>
  <si>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</si>
  <si>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</si>
  <si>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</si>
  <si>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</si>
  <si>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</si>
  <si>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</si>
  <si>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</si>
  <si>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</si>
  <si>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</si>
  <si>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</si>
  <si>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</si>
  <si>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</si>
  <si>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</si>
  <si>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</si>
  <si>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</si>
  <si>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</si>
  <si>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</si>
  <si>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</si>
  <si>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</si>
  <si>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</si>
  <si>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</si>
  <si>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</si>
  <si>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</si>
  <si>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</si>
  <si>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</si>
  <si>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</si>
  <si>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</si>
  <si>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</si>
  <si>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</si>
  <si>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</si>
  <si>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</si>
  <si>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</si>
  <si>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</si>
  <si>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</si>
  <si>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</si>
  <si>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</si>
  <si>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</si>
  <si>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</si>
  <si>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</si>
  <si>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</si>
  <si>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</si>
  <si>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</si>
  <si>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</si>
  <si>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</si>
  <si>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</si>
  <si>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</si>
  <si>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</si>
  <si>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</si>
  <si>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</si>
  <si>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</si>
  <si>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</si>
  <si>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</si>
  <si>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</si>
  <si>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</si>
  <si>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</si>
  <si>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</si>
  <si>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</si>
  <si>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</si>
  <si>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</si>
  <si>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</si>
  <si>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</si>
  <si>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</si>
  <si>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</si>
  <si>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</si>
  <si>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</si>
  <si>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</si>
  <si>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</si>
  <si>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</si>
  <si>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</si>
  <si>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</si>
  <si>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</si>
  <si>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</si>
  <si>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</si>
  <si>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</si>
  <si>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</si>
  <si>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</si>
  <si>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</si>
  <si>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</si>
  <si>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</si>
  <si>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</si>
  <si>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</si>
  <si>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</si>
  <si>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</si>
  <si>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</si>
  <si>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</si>
  <si>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</si>
  <si>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</si>
  <si>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</si>
  <si>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</si>
  <si>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</si>
  <si>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</si>
  <si>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</si>
  <si>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</si>
  <si>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</si>
  <si>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</si>
  <si>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</si>
  <si>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</si>
  <si>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</si>
  <si>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</si>
  <si>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</si>
  <si>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</si>
  <si>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</si>
  <si>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</si>
  <si>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</si>
  <si>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</si>
  <si>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</si>
  <si>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</si>
  <si>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</si>
  <si>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</si>
  <si>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</si>
  <si>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</si>
  <si>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</si>
  <si>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</si>
  <si>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</si>
  <si>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</si>
  <si>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</si>
  <si>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</si>
  <si>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</si>
  <si>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</si>
  <si>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</si>
  <si>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</si>
  <si>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</si>
  <si>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</si>
  <si>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</si>
  <si>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</si>
  <si>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</si>
  <si>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</si>
  <si>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</si>
  <si>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</si>
  <si>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</si>
  <si>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</si>
  <si>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</si>
  <si>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</si>
  <si>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</si>
  <si>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</si>
  <si>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</si>
  <si>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</si>
  <si>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</si>
  <si>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</si>
  <si>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</si>
  <si>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</si>
  <si>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</si>
  <si>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</si>
  <si>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</si>
  <si>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</si>
  <si>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</si>
  <si>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</si>
  <si>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</si>
  <si>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</si>
  <si>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</si>
  <si>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</si>
  <si>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</si>
  <si>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</si>
  <si>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</si>
  <si>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</si>
  <si>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</si>
  <si>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</si>
  <si>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</si>
  <si>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</si>
  <si>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</si>
  <si>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</si>
  <si>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</si>
  <si>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</si>
  <si>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</si>
  <si>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</si>
  <si>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</si>
  <si>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</si>
  <si>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</si>
  <si>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</si>
  <si>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</si>
  <si>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</si>
  <si>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</si>
  <si>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</si>
  <si>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</si>
  <si>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</si>
  <si>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</si>
  <si>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</si>
  <si>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</si>
  <si>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</si>
  <si>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</si>
  <si>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</si>
  <si>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</si>
  <si>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</si>
  <si>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</si>
  <si>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</si>
  <si>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</si>
  <si>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</si>
  <si>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</si>
  <si>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</si>
  <si>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</si>
  <si>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</si>
  <si>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</si>
  <si>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</si>
  <si>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</si>
  <si>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</si>
  <si>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</si>
  <si>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</si>
  <si>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</si>
  <si>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</si>
  <si>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</si>
  <si>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</si>
  <si>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</si>
  <si>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</si>
  <si>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</si>
  <si>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</si>
  <si>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</si>
  <si>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</si>
  <si>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</si>
  <si>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</si>
  <si>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</si>
  <si>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</si>
  <si>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</si>
  <si>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</si>
  <si>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</si>
  <si>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</si>
  <si>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</si>
  <si>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</si>
  <si>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</si>
  <si>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</si>
  <si>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</si>
  <si>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</si>
  <si>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</si>
  <si>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</si>
  <si>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</si>
  <si>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</si>
  <si>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</si>
  <si>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</si>
  <si>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</si>
  <si>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</si>
  <si>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</si>
  <si>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</si>
  <si>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</si>
  <si>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</si>
  <si>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</si>
  <si>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</si>
  <si>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</si>
  <si>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</si>
  <si>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</si>
  <si>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</si>
  <si>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</si>
  <si>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</si>
  <si>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</si>
  <si>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</si>
  <si>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</si>
  <si>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</si>
  <si>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</si>
  <si>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</si>
  <si>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</si>
  <si>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</si>
  <si>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</si>
  <si>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</si>
  <si>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</si>
  <si>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</si>
  <si>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</si>
  <si>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</si>
  <si>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</si>
  <si>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</si>
  <si>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</si>
  <si>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</si>
  <si>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</si>
  <si>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</si>
  <si>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</si>
  <si>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</si>
  <si>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</si>
  <si>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</si>
  <si>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</si>
  <si>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</si>
  <si>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</si>
  <si>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</si>
  <si>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</si>
  <si>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</si>
  <si>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</si>
  <si>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</si>
  <si>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</si>
  <si>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</si>
  <si>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</si>
  <si>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</si>
  <si>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</si>
  <si>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</si>
  <si>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</si>
  <si>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</si>
  <si>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</si>
  <si>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</si>
  <si>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</si>
  <si>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</si>
  <si>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</si>
  <si>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</si>
  <si>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</si>
  <si>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</si>
  <si>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</si>
  <si>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</si>
  <si>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</si>
  <si>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</si>
  <si>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</si>
  <si>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</si>
  <si>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</si>
  <si>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</si>
  <si>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</si>
  <si>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</si>
  <si>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</si>
  <si>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</si>
  <si>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</si>
  <si>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</si>
  <si>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</si>
  <si>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</si>
  <si>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</si>
  <si>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</si>
  <si>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</si>
  <si>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</si>
  <si>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</si>
  <si>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</si>
  <si>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</si>
  <si>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</si>
  <si>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</si>
  <si>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</si>
  <si>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</si>
  <si>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</si>
  <si>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</si>
  <si>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</si>
  <si>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</si>
  <si>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</si>
  <si>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</si>
  <si>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</si>
  <si>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</si>
  <si>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</si>
  <si>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</si>
  <si>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</si>
  <si>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</si>
  <si>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</si>
  <si>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</si>
  <si>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</si>
  <si>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</si>
  <si>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</si>
  <si>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</si>
  <si>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</si>
  <si>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</si>
  <si>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</si>
  <si>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</si>
  <si>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</si>
  <si>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</si>
  <si>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</si>
  <si>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</si>
  <si>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</si>
  <si>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</si>
  <si>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</si>
  <si>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</si>
  <si>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</si>
  <si>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</si>
  <si>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</si>
  <si>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</si>
  <si>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</si>
  <si>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</si>
  <si>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</si>
  <si>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</si>
  <si>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</si>
  <si>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</si>
  <si>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</si>
  <si>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</si>
  <si>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</si>
  <si>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</si>
  <si>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</si>
  <si>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</si>
  <si>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</si>
  <si>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</si>
  <si>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</si>
  <si>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</si>
  <si>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</si>
  <si>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</si>
  <si>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</si>
  <si>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</si>
  <si>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</si>
  <si>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</si>
  <si>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</si>
  <si>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</si>
  <si>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</si>
  <si>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</si>
  <si>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</si>
  <si>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</si>
  <si>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</si>
  <si>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</si>
  <si>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</si>
  <si>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</si>
  <si>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</si>
  <si>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</si>
  <si>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</si>
  <si>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</si>
  <si>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</si>
  <si>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</si>
  <si>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</si>
  <si>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</si>
  <si>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</si>
  <si>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</si>
  <si>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</si>
  <si>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</si>
  <si>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</si>
  <si>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</si>
  <si>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</si>
  <si>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</si>
  <si>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</si>
  <si>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</si>
  <si>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</si>
  <si>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</si>
  <si>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</si>
  <si>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</si>
  <si>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</si>
  <si>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</si>
  <si>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</si>
  <si>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</si>
  <si>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</si>
  <si>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</si>
  <si>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</si>
  <si>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</si>
  <si>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</si>
  <si>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</si>
  <si>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</si>
  <si>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</si>
  <si>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</si>
  <si>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</si>
  <si>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</si>
  <si>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</si>
  <si>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</si>
  <si>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</si>
  <si>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</si>
  <si>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</si>
  <si>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</si>
  <si>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</si>
  <si>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</si>
  <si>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</si>
  <si>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</si>
  <si>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</si>
  <si>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</si>
  <si>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</si>
  <si>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</si>
  <si>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</si>
  <si>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</si>
  <si>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</si>
  <si>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</si>
  <si>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</si>
  <si>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</si>
  <si>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</si>
  <si>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</si>
  <si>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</si>
  <si>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</si>
  <si>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</si>
  <si>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</si>
  <si>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</si>
  <si>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</si>
  <si>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</si>
  <si>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</si>
  <si>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</si>
  <si>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</si>
  <si>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</si>
  <si>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</si>
  <si>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</si>
  <si>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</si>
  <si>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</si>
  <si>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</si>
  <si>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</si>
  <si>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</si>
  <si>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</si>
  <si>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</si>
  <si>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</si>
  <si>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</si>
  <si>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</si>
  <si>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</si>
  <si>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</si>
  <si>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</si>
  <si>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</si>
  <si>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</si>
  <si>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</si>
  <si>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</si>
  <si>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</si>
  <si>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</si>
  <si>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</si>
  <si>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</si>
  <si>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</si>
  <si>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</si>
  <si>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</si>
  <si>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</si>
  <si>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</si>
  <si>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</si>
  <si>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</si>
  <si>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</si>
  <si>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</si>
  <si>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</si>
  <si>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</si>
  <si>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</si>
  <si>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</si>
  <si>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</si>
  <si>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</si>
  <si>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</si>
  <si>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</si>
  <si>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</si>
  <si>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</si>
  <si>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</si>
  <si>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</si>
  <si>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</si>
  <si>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</si>
  <si>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</si>
  <si>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</si>
  <si>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</si>
  <si>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</si>
  <si>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</si>
  <si>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</si>
  <si>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</si>
  <si>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</si>
  <si>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</si>
  <si>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</si>
  <si>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</si>
  <si>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</si>
  <si>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</si>
  <si>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</si>
  <si>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</si>
  <si>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</si>
  <si>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</si>
  <si>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</si>
  <si>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</si>
  <si>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</si>
  <si>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</si>
  <si>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</si>
  <si>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</si>
  <si>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</si>
  <si>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</si>
  <si>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</si>
  <si>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</si>
  <si>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</si>
  <si>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</si>
  <si>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</si>
  <si>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</si>
  <si>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</si>
  <si>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</si>
  <si>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</si>
  <si>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</si>
  <si>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</si>
  <si>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</si>
  <si>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</si>
  <si>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</si>
  <si>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</si>
  <si>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</si>
  <si>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</si>
  <si>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</si>
  <si>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</si>
  <si>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</si>
  <si>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</si>
  <si>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</si>
  <si>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</si>
  <si>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</si>
  <si>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</si>
  <si>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</si>
  <si>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</si>
  <si>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</si>
  <si>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</si>
  <si>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</si>
  <si>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</si>
  <si>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</si>
  <si>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</si>
  <si>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</si>
  <si>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</si>
  <si>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</si>
  <si>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</si>
  <si>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</si>
  <si>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</si>
  <si>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</si>
  <si>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</si>
  <si>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</si>
  <si>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</si>
  <si>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</si>
  <si>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</si>
  <si>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</si>
  <si>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</si>
  <si>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</si>
  <si>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</si>
  <si>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</si>
  <si>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</si>
  <si>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</si>
  <si>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</si>
  <si>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</si>
  <si>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</si>
  <si>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</si>
  <si>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</si>
  <si>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</si>
  <si>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</si>
  <si>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</si>
  <si>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</si>
  <si>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</si>
  <si>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</si>
  <si>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</si>
  <si>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</si>
  <si>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</si>
  <si>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</si>
  <si>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</si>
  <si>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</si>
  <si>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</si>
  <si>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</si>
  <si>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</si>
  <si>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</si>
  <si>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</si>
  <si>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</si>
  <si>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</si>
  <si>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</si>
  <si>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</si>
  <si>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</si>
  <si>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</si>
  <si>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</si>
  <si>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</si>
  <si>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</si>
  <si>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</si>
  <si>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</si>
  <si>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</si>
  <si>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</si>
  <si>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</si>
  <si>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</si>
  <si>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</si>
  <si>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</si>
  <si>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</si>
  <si>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</si>
  <si>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</si>
  <si>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</si>
  <si>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</si>
  <si>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</si>
  <si>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</si>
  <si>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</si>
  <si>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</si>
  <si>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</si>
  <si>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</si>
  <si>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</si>
  <si>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</si>
  <si>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</si>
  <si>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</si>
  <si>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</si>
  <si>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</si>
  <si>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</si>
  <si>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</si>
  <si>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</si>
  <si>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</si>
  <si>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</si>
  <si>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</si>
  <si>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</si>
  <si>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</si>
  <si>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</si>
  <si>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</si>
  <si>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</si>
  <si>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</si>
  <si>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</si>
  <si>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</si>
  <si>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</si>
  <si>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</si>
  <si>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</si>
  <si>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</si>
  <si>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</si>
  <si>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</si>
  <si>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</si>
  <si>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</si>
  <si>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</si>
  <si>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</si>
  <si>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</si>
  <si>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</si>
  <si>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</si>
  <si>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</si>
  <si>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</si>
  <si>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</si>
  <si>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</si>
  <si>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</si>
  <si>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</si>
  <si>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</si>
  <si>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</si>
  <si>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</si>
  <si>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</si>
  <si>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</si>
  <si>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</si>
  <si>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</si>
  <si>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</si>
  <si>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</si>
  <si>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</si>
  <si>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</si>
  <si>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</si>
  <si>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</si>
  <si>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</si>
  <si>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</si>
  <si>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</si>
  <si>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</si>
  <si>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</si>
  <si>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</si>
  <si>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</si>
  <si>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</si>
  <si>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</si>
  <si>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</si>
  <si>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</si>
  <si>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</si>
  <si>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</si>
  <si>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</si>
  <si>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</si>
  <si>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</si>
  <si>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</si>
  <si>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</si>
  <si>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</si>
  <si>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</si>
  <si>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</si>
  <si>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</si>
  <si>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</si>
  <si>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</si>
  <si>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</si>
  <si>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</si>
  <si>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</si>
  <si>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</si>
  <si>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</si>
  <si>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</si>
  <si>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</si>
  <si>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</si>
  <si>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</si>
  <si>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</si>
  <si>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</si>
  <si>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</si>
  <si>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</si>
  <si>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</si>
  <si>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</si>
  <si>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</si>
  <si>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</si>
  <si>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</si>
  <si>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</si>
  <si>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</si>
  <si>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</si>
  <si>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</si>
  <si>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</si>
  <si>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</si>
  <si>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</si>
  <si>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</si>
  <si>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</si>
  <si>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</si>
  <si>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</si>
  <si>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</si>
  <si>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</si>
  <si>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</si>
  <si>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</si>
  <si>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</si>
  <si>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</si>
  <si>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</si>
  <si>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</si>
  <si>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</si>
  <si>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</si>
  <si>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</si>
  <si>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</si>
  <si>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</si>
  <si>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</si>
  <si>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</si>
  <si>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</si>
  <si>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</si>
  <si>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</si>
  <si>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</si>
  <si>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</si>
  <si>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</si>
  <si>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</si>
  <si>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</si>
  <si>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</si>
  <si>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</si>
  <si>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</si>
  <si>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</si>
  <si>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</si>
  <si>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</si>
  <si>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</si>
  <si>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</si>
  <si>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</si>
  <si>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</si>
  <si>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</si>
  <si>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</si>
  <si>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</si>
  <si>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</si>
  <si>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</si>
  <si>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</si>
  <si>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</si>
  <si>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</si>
  <si>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</si>
  <si>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</si>
  <si>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</si>
  <si>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</si>
  <si>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</si>
  <si>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</si>
  <si>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</si>
  <si>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</si>
  <si>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</si>
  <si>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</si>
  <si>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</si>
  <si>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</si>
  <si>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</si>
  <si>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</si>
  <si>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</si>
  <si>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</si>
  <si>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</si>
  <si>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</si>
  <si>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</si>
  <si>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</si>
  <si>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</si>
  <si>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</si>
  <si>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</si>
  <si>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</si>
  <si>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</si>
  <si>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</si>
  <si>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</si>
  <si>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</si>
  <si>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</si>
  <si>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</si>
  <si>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</si>
  <si>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</si>
  <si>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</si>
  <si>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</si>
  <si>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</si>
  <si>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</si>
  <si>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</si>
  <si>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</si>
  <si>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</si>
  <si>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</si>
  <si>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</si>
  <si>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</si>
  <si>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</si>
  <si>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</si>
  <si>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</si>
  <si>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</si>
  <si>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</si>
  <si>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</si>
  <si>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</si>
  <si>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</si>
  <si>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</si>
  <si>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</si>
  <si>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</si>
  <si>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</si>
  <si>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</si>
  <si>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</si>
  <si>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</si>
  <si>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</si>
  <si>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</si>
  <si>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</si>
  <si>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</si>
  <si>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</si>
  <si>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</si>
  <si>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</si>
  <si>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</si>
  <si>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</si>
  <si>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</si>
  <si>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</si>
  <si>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</si>
  <si>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</si>
  <si>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</si>
  <si>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</si>
  <si>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</si>
  <si>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</si>
  <si>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</si>
  <si>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</si>
  <si>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</si>
  <si>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</si>
  <si>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</si>
  <si>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</si>
  <si>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</si>
  <si>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</si>
  <si>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</si>
  <si>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</si>
  <si>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</si>
  <si>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</si>
  <si>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</si>
  <si>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</si>
  <si>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</si>
  <si>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</si>
  <si>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</si>
  <si>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</si>
  <si>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</si>
  <si>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</si>
  <si>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</si>
  <si>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</si>
  <si>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</si>
  <si>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</si>
  <si>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</si>
  <si>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</si>
  <si>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</si>
  <si>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</si>
  <si>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</si>
  <si>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</si>
  <si>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</si>
  <si>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</si>
  <si>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</si>
  <si>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</si>
  <si>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</si>
  <si>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</si>
  <si>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</si>
  <si>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</si>
  <si>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</si>
  <si>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</si>
  <si>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</si>
  <si>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</si>
  <si>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</si>
  <si>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</si>
  <si>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</si>
  <si>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</si>
  <si>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</si>
  <si>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</si>
  <si>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</si>
  <si>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</si>
  <si>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</si>
  <si>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</si>
  <si>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</si>
  <si>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</si>
  <si>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</si>
  <si>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</si>
  <si>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</si>
  <si>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</si>
  <si>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</si>
  <si>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</si>
  <si>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</si>
  <si>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</si>
  <si>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</si>
  <si>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</si>
  <si>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</si>
  <si>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</si>
  <si>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</si>
  <si>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</si>
  <si>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</si>
  <si>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</si>
  <si>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</si>
  <si>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</si>
  <si>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</si>
  <si>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</si>
  <si>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</si>
  <si>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</si>
  <si>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</si>
  <si>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</si>
  <si>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</si>
  <si>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</si>
  <si>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</si>
  <si>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</si>
  <si>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</si>
  <si>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</si>
  <si>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</si>
  <si>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</si>
  <si>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</si>
  <si>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</si>
  <si>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</si>
  <si>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</si>
  <si>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</si>
  <si>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</si>
  <si>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</si>
  <si>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</si>
  <si>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</si>
  <si>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</si>
  <si>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</si>
  <si>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</si>
  <si>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</si>
  <si>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</si>
  <si>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</si>
  <si>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</si>
  <si>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</si>
  <si>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</si>
  <si>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</si>
  <si>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</si>
  <si>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</si>
  <si>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</si>
  <si>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</si>
  <si>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</si>
  <si>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</si>
  <si>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</si>
  <si>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</si>
  <si>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</si>
  <si>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</si>
  <si>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</si>
  <si>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</si>
  <si>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</si>
  <si>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</si>
  <si>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</si>
  <si>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</si>
  <si>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</si>
  <si>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</si>
  <si>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</si>
  <si>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</si>
  <si>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</si>
  <si>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</si>
  <si>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</si>
  <si>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</si>
  <si>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</si>
  <si>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</si>
  <si>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</si>
  <si>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</si>
  <si>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</si>
  <si>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</si>
  <si>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</si>
  <si>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</si>
  <si>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</si>
  <si>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</si>
  <si>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</si>
  <si>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</si>
  <si>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</si>
  <si>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</si>
  <si>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</si>
  <si>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</si>
  <si>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</si>
  <si>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</si>
  <si>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</si>
  <si>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</si>
  <si>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</si>
  <si>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</si>
  <si>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</si>
  <si>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</si>
  <si>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</si>
  <si>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</si>
  <si>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</si>
  <si>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</si>
  <si>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</si>
  <si>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</si>
  <si>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</si>
  <si>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</si>
  <si>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</si>
  <si>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</si>
  <si>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</si>
  <si>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</si>
  <si>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</si>
  <si>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</si>
  <si>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</si>
  <si>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</si>
  <si>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</si>
  <si>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</si>
  <si>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</si>
  <si>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</si>
  <si>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</si>
  <si>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</si>
  <si>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</si>
  <si>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</si>
  <si>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</si>
  <si>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</si>
  <si>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</si>
  <si>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</si>
  <si>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</si>
  <si>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</si>
  <si>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</si>
  <si>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</si>
  <si>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</si>
  <si>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</si>
  <si>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</si>
  <si>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</si>
  <si>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</si>
  <si>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</si>
  <si>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</si>
  <si>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</si>
  <si>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</si>
  <si>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</si>
  <si>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</si>
  <si>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</si>
  <si>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</si>
  <si>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</si>
  <si>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</si>
  <si>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</si>
  <si>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</si>
  <si>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</si>
  <si>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</si>
  <si>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</si>
  <si>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</si>
  <si>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</si>
  <si>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</si>
  <si>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</si>
  <si>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</si>
  <si>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</si>
  <si>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</si>
  <si>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</si>
  <si>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</si>
  <si>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</si>
  <si>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</si>
  <si>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</si>
  <si>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</si>
  <si>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</si>
  <si>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</si>
  <si>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</si>
  <si>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</si>
  <si>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</si>
  <si>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</si>
  <si>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</si>
  <si>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</si>
  <si>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</si>
  <si>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</si>
  <si>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</si>
  <si>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</si>
  <si>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</si>
  <si>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</si>
  <si>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</si>
  <si>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</si>
  <si>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</si>
  <si>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</si>
  <si>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</si>
  <si>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</si>
  <si>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</si>
  <si>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</si>
  <si>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</si>
  <si>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</si>
  <si>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</si>
  <si>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</si>
  <si>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</si>
  <si>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</si>
  <si>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</si>
  <si>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</si>
  <si>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</si>
  <si>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</si>
  <si>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</si>
  <si>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</si>
  <si>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</si>
  <si>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</si>
  <si>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</si>
  <si>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</si>
  <si>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</si>
  <si>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</si>
  <si>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</si>
  <si>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</si>
  <si>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</si>
  <si>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</si>
  <si>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</si>
  <si>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</si>
  <si>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</si>
  <si>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</si>
  <si>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</si>
  <si>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</si>
  <si>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</si>
  <si>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</si>
  <si>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</si>
  <si>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</si>
  <si>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</si>
  <si>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</si>
  <si>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</si>
  <si>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</si>
  <si>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</si>
  <si>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</si>
  <si>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</si>
  <si>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</si>
  <si>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</si>
  <si>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</si>
  <si>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</si>
  <si>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</si>
  <si>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</si>
  <si>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</si>
  <si>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</si>
  <si>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</si>
  <si>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</si>
  <si>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</si>
  <si>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</si>
  <si>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</si>
  <si>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</si>
  <si>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</si>
  <si>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</si>
  <si>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</si>
  <si>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</si>
  <si>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</si>
  <si>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</si>
  <si>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</si>
  <si>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</si>
  <si>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</si>
  <si>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</si>
  <si>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</si>
  <si>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</si>
  <si>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</si>
  <si>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</si>
  <si>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</si>
  <si>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</si>
  <si>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</si>
  <si>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</si>
  <si>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</si>
  <si>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</si>
  <si>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</si>
  <si>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</si>
  <si>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</si>
  <si>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</si>
  <si>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</si>
  <si>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</si>
  <si>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</si>
  <si>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</si>
  <si>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</si>
  <si>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</si>
  <si>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</si>
  <si>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</si>
  <si>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</si>
  <si>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</si>
  <si>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</si>
  <si>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</si>
  <si>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</si>
  <si>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</si>
  <si>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</si>
  <si>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</si>
  <si>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</si>
  <si>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</si>
  <si>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</si>
  <si>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</si>
  <si>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</si>
  <si>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</si>
  <si>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</si>
  <si>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</si>
  <si>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</si>
  <si>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</si>
  <si>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</si>
  <si>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</si>
  <si>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</si>
  <si>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</si>
  <si>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</si>
  <si>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</si>
  <si>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</si>
  <si>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</si>
  <si>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</si>
  <si>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</si>
  <si>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</si>
  <si>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</si>
  <si>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</si>
  <si>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</si>
  <si>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</si>
  <si>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</si>
  <si>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</si>
  <si>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</si>
  <si>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</si>
  <si>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</si>
  <si>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</si>
  <si>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</si>
  <si>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</si>
  <si>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</si>
  <si>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</si>
  <si>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</si>
  <si>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</si>
  <si>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</si>
  <si>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</si>
  <si>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</si>
  <si>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</si>
  <si>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</si>
  <si>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</si>
  <si>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</si>
  <si>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</si>
  <si>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</si>
  <si>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</si>
  <si>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</si>
  <si>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</si>
  <si>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</si>
  <si>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</si>
  <si>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</si>
  <si>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</si>
  <si>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</si>
  <si>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</si>
  <si>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</si>
  <si>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</si>
  <si>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</si>
  <si>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</si>
  <si>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</si>
  <si>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</si>
  <si>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</si>
  <si>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</si>
  <si>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</si>
  <si>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</si>
  <si>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</si>
  <si>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</si>
  <si>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</si>
  <si>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</si>
  <si>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</si>
  <si>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</si>
  <si>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</si>
  <si>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</si>
  <si>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</si>
  <si>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</si>
  <si>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</si>
  <si>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</si>
  <si>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</si>
  <si>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</si>
  <si>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</si>
  <si>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</si>
  <si>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</si>
  <si>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</si>
  <si>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</si>
  <si>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</si>
  <si>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</si>
  <si>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</si>
  <si>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</si>
  <si>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</si>
  <si>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</si>
  <si>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</si>
  <si>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</si>
  <si>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</si>
  <si>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</si>
  <si>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</si>
  <si>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</si>
  <si>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</si>
  <si>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</si>
  <si>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</si>
  <si>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</si>
  <si>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</si>
  <si>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</si>
  <si>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</si>
  <si>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</si>
  <si>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</si>
  <si>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</si>
  <si>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</si>
  <si>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</si>
  <si>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</si>
  <si>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</si>
  <si>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</si>
  <si>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</si>
  <si>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</si>
  <si>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</si>
  <si>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</si>
  <si>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</si>
  <si>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</si>
  <si>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</si>
  <si>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</si>
  <si>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</si>
  <si>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</si>
  <si>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</si>
  <si>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</si>
  <si>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</si>
  <si>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</si>
  <si>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</si>
  <si>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</si>
  <si>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</si>
  <si>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</si>
  <si>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</si>
  <si>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</si>
  <si>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</si>
  <si>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</si>
  <si>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</si>
  <si>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</si>
  <si>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</si>
  <si>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</si>
  <si>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</si>
  <si>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</si>
  <si>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</si>
  <si>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</si>
  <si>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</si>
  <si>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</si>
  <si>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</si>
  <si>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</si>
  <si>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</si>
  <si>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</si>
  <si>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</si>
  <si>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</si>
  <si>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</si>
  <si>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</si>
  <si>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</si>
  <si>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</si>
  <si>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</si>
  <si>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</si>
  <si>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</si>
  <si>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</si>
  <si>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</si>
  <si>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</si>
  <si>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</si>
  <si>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</si>
  <si>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</si>
  <si>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</si>
  <si>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</si>
  <si>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</si>
  <si>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</si>
  <si>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</si>
  <si>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</si>
  <si>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</si>
  <si>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</si>
  <si>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</si>
  <si>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</si>
  <si>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</si>
  <si>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</si>
  <si>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</si>
  <si>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</si>
  <si>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</si>
  <si>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</si>
  <si>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</si>
  <si>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</si>
  <si>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</si>
  <si>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</si>
  <si>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</si>
  <si>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</si>
  <si>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</si>
  <si>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</si>
  <si>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</si>
  <si>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</si>
  <si>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</si>
  <si>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</si>
  <si>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</si>
  <si>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</si>
  <si>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</si>
  <si>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</si>
  <si>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</si>
  <si>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</si>
  <si>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</si>
  <si>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</si>
  <si>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</si>
  <si>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</si>
  <si>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</si>
  <si>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</si>
  <si>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</si>
  <si>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</si>
  <si>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</si>
  <si>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</si>
  <si>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</si>
  <si>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</si>
  <si>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</si>
  <si>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</si>
  <si>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</si>
  <si>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</si>
  <si>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</si>
  <si>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</si>
  <si>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</si>
  <si>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</si>
  <si>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</si>
  <si>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</si>
  <si>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</si>
  <si>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</si>
  <si>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</si>
  <si>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</si>
  <si>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</si>
  <si>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</si>
  <si>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</si>
  <si>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</si>
  <si>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</si>
  <si>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</si>
  <si>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</si>
  <si>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</si>
  <si>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</si>
  <si>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</si>
  <si>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</si>
  <si>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</si>
  <si>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</si>
  <si>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</si>
  <si>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</si>
  <si>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</si>
  <si>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</si>
  <si>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</si>
  <si>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</si>
  <si>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</si>
  <si>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</si>
  <si>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</si>
  <si>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</si>
  <si>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</si>
  <si>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</si>
  <si>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</si>
  <si>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</si>
  <si>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</si>
  <si>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</si>
  <si>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</si>
  <si>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</si>
  <si>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</si>
  <si>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</si>
  <si>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</si>
  <si>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</si>
  <si>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</si>
  <si>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</si>
  <si>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</si>
  <si>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</si>
  <si>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</si>
  <si>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</si>
  <si>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</si>
  <si>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</si>
  <si>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</si>
  <si>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</si>
  <si>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</si>
  <si>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</si>
  <si>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</si>
  <si>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</si>
  <si>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</si>
  <si>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</si>
  <si>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</si>
  <si>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</si>
  <si>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</si>
  <si>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</si>
  <si>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</si>
  <si>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</si>
  <si>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</si>
  <si>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</si>
  <si>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</si>
  <si>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</si>
  <si>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</si>
  <si>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</si>
  <si>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</si>
  <si>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</si>
  <si>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</si>
  <si>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</si>
  <si>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</si>
  <si>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</si>
  <si>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</si>
  <si>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</si>
  <si>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</si>
  <si>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</si>
  <si>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</si>
  <si>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</si>
  <si>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</si>
  <si>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</si>
  <si>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</si>
  <si>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</si>
  <si>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</si>
  <si>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</si>
  <si>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</si>
  <si>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</si>
  <si>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</si>
  <si>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</si>
  <si>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</si>
  <si>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</si>
  <si>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</si>
  <si>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</si>
  <si>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</si>
  <si>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</si>
  <si>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</si>
  <si>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</si>
  <si>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</si>
  <si>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</si>
  <si>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</si>
  <si>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</si>
  <si>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</si>
  <si>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</si>
  <si>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</si>
  <si>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</si>
  <si>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</si>
  <si>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</si>
  <si>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</si>
  <si>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</si>
  <si>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</si>
  <si>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</si>
  <si>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</si>
  <si>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</si>
  <si>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</si>
  <si>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</si>
  <si>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</si>
  <si>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</si>
  <si>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</si>
  <si>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</si>
  <si>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</si>
  <si>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</si>
  <si>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</si>
  <si>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</si>
  <si>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</si>
  <si>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</si>
  <si>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</si>
  <si>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</si>
  <si>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</si>
  <si>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</si>
  <si>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</si>
  <si>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</si>
  <si>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</si>
  <si>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</si>
  <si>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</si>
  <si>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</si>
  <si>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</si>
  <si>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</si>
  <si>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</si>
  <si>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</si>
  <si>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</si>
  <si>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</si>
  <si>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</si>
  <si>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</si>
  <si>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</si>
  <si>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</si>
  <si>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</si>
  <si>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</si>
  <si>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</si>
  <si>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</si>
  <si>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</si>
  <si>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</si>
  <si>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</si>
  <si>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</si>
  <si>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</si>
  <si>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</si>
  <si>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</si>
  <si>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</si>
  <si>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</si>
  <si>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</si>
  <si>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</si>
  <si>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</si>
  <si>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</si>
  <si>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</si>
  <si>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</si>
  <si>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</si>
  <si>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</si>
  <si>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</si>
  <si>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</si>
  <si>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</si>
  <si>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</si>
  <si>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</si>
  <si>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</si>
  <si>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</si>
  <si>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</si>
  <si>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</si>
  <si>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</si>
  <si>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</si>
  <si>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</si>
  <si>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</si>
  <si>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</si>
  <si>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</si>
  <si>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</si>
  <si>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</si>
  <si>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</si>
  <si>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</si>
  <si>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</si>
  <si>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</si>
  <si>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</si>
  <si>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</si>
  <si>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</si>
  <si>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</si>
  <si>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</si>
  <si>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</si>
  <si>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</si>
  <si>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</si>
  <si>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</si>
  <si>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</si>
  <si>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</si>
  <si>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</si>
  <si>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</si>
  <si>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</si>
  <si>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</si>
  <si>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</si>
  <si>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</si>
  <si>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</si>
  <si>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</si>
  <si>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</si>
  <si>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</si>
  <si>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</si>
  <si>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</si>
  <si>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</si>
  <si>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</si>
  <si>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</si>
  <si>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</si>
  <si>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</si>
  <si>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</si>
  <si>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</si>
  <si>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</si>
  <si>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</si>
  <si>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</si>
  <si>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</si>
  <si>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</si>
  <si>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</si>
  <si>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</si>
  <si>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</si>
  <si>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</si>
  <si>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</si>
  <si>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</si>
  <si>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</si>
  <si>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</si>
  <si>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</si>
  <si>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</si>
  <si>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</si>
  <si>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</si>
  <si>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</si>
  <si>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</si>
  <si>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</si>
  <si>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</si>
  <si>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</si>
  <si>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</si>
  <si>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</si>
  <si>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</si>
  <si>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</si>
  <si>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</si>
  <si>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</si>
  <si>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</si>
  <si>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</si>
  <si>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</si>
  <si>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</si>
  <si>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</si>
  <si>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</si>
  <si>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</si>
  <si>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</si>
  <si>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</si>
  <si>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</si>
  <si>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</si>
  <si>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</si>
  <si>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</si>
  <si>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</si>
  <si>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</si>
  <si>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</si>
  <si>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</si>
  <si>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</si>
  <si>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</si>
  <si>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</si>
  <si>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</si>
  <si>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</si>
  <si>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</si>
  <si>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</si>
  <si>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</si>
  <si>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</si>
  <si>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</si>
  <si>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</si>
  <si>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</si>
  <si>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</si>
  <si>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</si>
  <si>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</si>
  <si>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</si>
  <si>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</si>
  <si>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</si>
  <si>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</si>
  <si>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</si>
  <si>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</si>
  <si>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</si>
  <si>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</si>
  <si>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</si>
  <si>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</si>
  <si>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</si>
  <si>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</si>
  <si>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</si>
  <si>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</si>
  <si>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</si>
  <si>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</si>
  <si>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</si>
  <si>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</si>
  <si>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</si>
  <si>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</si>
  <si>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</si>
  <si>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</si>
  <si>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</si>
  <si>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</si>
  <si>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</si>
  <si>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</si>
  <si>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</si>
  <si>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</si>
  <si>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</si>
  <si>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</si>
  <si>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</si>
  <si>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</si>
  <si>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</si>
  <si>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</si>
  <si>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</si>
  <si>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</si>
  <si>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</si>
  <si>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</si>
  <si>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</si>
  <si>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</si>
  <si>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</si>
  <si>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</si>
  <si>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</si>
  <si>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</si>
  <si>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</si>
  <si>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</si>
  <si>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</si>
  <si>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</si>
  <si>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</si>
  <si>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</si>
  <si>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</si>
  <si>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</si>
  <si>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</si>
  <si>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</si>
  <si>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</si>
  <si>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</si>
  <si>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</si>
  <si>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</si>
  <si>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</si>
  <si>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</si>
  <si>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</si>
  <si>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</si>
  <si>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</si>
  <si>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</si>
  <si>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</si>
  <si>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</si>
  <si>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</si>
  <si>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</si>
  <si>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</si>
  <si>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</si>
  <si>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</si>
  <si>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</si>
  <si>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</si>
  <si>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</si>
  <si>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</si>
  <si>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</si>
  <si>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</si>
  <si>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</si>
  <si>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</si>
  <si>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</si>
  <si>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</si>
  <si>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</si>
  <si>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</si>
  <si>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</si>
  <si>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</si>
  <si>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</si>
  <si>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</si>
  <si>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</si>
  <si>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</si>
  <si>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</si>
  <si>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</si>
  <si>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</si>
  <si>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</si>
  <si>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</si>
  <si>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</si>
  <si>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</si>
  <si>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</si>
  <si>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</si>
  <si>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</si>
  <si>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</si>
  <si>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</si>
  <si>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</si>
  <si>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</si>
  <si>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</si>
  <si>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</si>
  <si>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</si>
  <si>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</si>
  <si>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</si>
  <si>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</si>
  <si>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</si>
  <si>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</si>
  <si>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</si>
  <si>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</si>
  <si>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</si>
  <si>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</si>
  <si>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</si>
  <si>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</si>
  <si>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</si>
  <si>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</si>
  <si>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</si>
  <si>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</si>
  <si>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</si>
  <si>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</si>
  <si>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</si>
  <si>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</si>
  <si>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</si>
  <si>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</si>
  <si>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</si>
  <si>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</si>
  <si>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</si>
  <si>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</si>
  <si>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</si>
  <si>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</si>
  <si>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</si>
  <si>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</si>
  <si>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</si>
  <si>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</si>
  <si>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</si>
  <si>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</si>
  <si>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</si>
  <si>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</si>
  <si>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</si>
  <si>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</si>
  <si>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</si>
  <si>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</si>
  <si>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</si>
  <si>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</si>
  <si>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</si>
  <si>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</si>
  <si>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</si>
  <si>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</si>
  <si>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</si>
  <si>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</si>
  <si>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</si>
  <si>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</si>
  <si>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</si>
  <si>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</si>
  <si>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</si>
  <si>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</si>
  <si>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</si>
  <si>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</si>
  <si>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</si>
  <si>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</si>
  <si>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</si>
  <si>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</si>
  <si>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</si>
  <si>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</si>
  <si>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</si>
  <si>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</si>
  <si>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</si>
  <si>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</si>
  <si>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</si>
  <si>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</si>
  <si>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</si>
  <si>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</si>
  <si>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</si>
  <si>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</si>
  <si>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</si>
  <si>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</si>
  <si>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</si>
  <si>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</si>
  <si>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</si>
  <si>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</si>
  <si>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</si>
  <si>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</si>
  <si>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</si>
  <si>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</si>
  <si>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</si>
  <si>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</si>
  <si>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</si>
  <si>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</si>
  <si>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</si>
  <si>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</si>
  <si>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</si>
  <si>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</si>
  <si>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</si>
  <si>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</si>
  <si>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</si>
  <si>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</si>
  <si>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</si>
  <si>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</si>
  <si>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</si>
  <si>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</si>
  <si>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</si>
  <si>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</si>
  <si>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</si>
  <si>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</si>
  <si>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</si>
  <si>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</si>
  <si>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</si>
  <si>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</si>
  <si>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</si>
  <si>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</si>
  <si>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</si>
  <si>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</si>
  <si>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</si>
  <si>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</si>
  <si>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</si>
  <si>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</si>
  <si>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</si>
  <si>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</si>
  <si>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</si>
  <si>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</si>
  <si>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</si>
  <si>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</si>
  <si>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</si>
  <si>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</si>
  <si>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</si>
  <si>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</si>
  <si>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</si>
  <si>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</si>
  <si>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</si>
  <si>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</si>
  <si>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</si>
  <si>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</si>
  <si>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</si>
  <si>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</si>
  <si>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</si>
  <si>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</si>
  <si>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</si>
  <si>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</si>
  <si>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</si>
  <si>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</si>
  <si>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</si>
  <si>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</si>
  <si>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</si>
  <si>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</si>
  <si>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</si>
  <si>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</si>
  <si>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</si>
  <si>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</si>
  <si>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</si>
  <si>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</si>
  <si>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</si>
  <si>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</si>
  <si>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</si>
  <si>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</si>
  <si>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</si>
  <si>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</si>
  <si>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</si>
  <si>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</si>
  <si>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</si>
  <si>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</si>
  <si>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</si>
  <si>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</si>
  <si>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</si>
  <si>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</si>
  <si>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</si>
  <si>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</si>
  <si>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</si>
  <si>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</si>
  <si>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</si>
  <si>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</si>
  <si>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</si>
  <si>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</si>
  <si>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</si>
  <si>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</si>
  <si>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</si>
  <si>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</si>
  <si>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</si>
  <si>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</si>
  <si>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</si>
  <si>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</si>
  <si>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</si>
  <si>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</si>
  <si>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</si>
  <si>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</si>
  <si>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</si>
  <si>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</si>
  <si>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</si>
  <si>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</si>
  <si>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</si>
  <si>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</si>
  <si>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</si>
  <si>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</si>
  <si>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</si>
  <si>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</si>
  <si>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</si>
  <si>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</si>
  <si>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</si>
  <si>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</si>
  <si>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</si>
  <si>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</si>
  <si>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</si>
  <si>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</si>
  <si>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</si>
  <si>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</si>
  <si>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</si>
  <si>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</si>
  <si>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</si>
  <si>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</si>
  <si>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</si>
  <si>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</si>
  <si>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</si>
  <si>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</si>
  <si>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</si>
  <si>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</si>
  <si>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</si>
  <si>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</si>
  <si>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</si>
  <si>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</si>
  <si>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</si>
  <si>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</si>
  <si>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</si>
  <si>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</si>
  <si>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</si>
  <si>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</si>
  <si>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</si>
  <si>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</si>
  <si>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</si>
  <si>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</si>
  <si>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</si>
  <si>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</si>
  <si>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</si>
  <si>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</si>
  <si>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</si>
  <si>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</si>
  <si>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</si>
  <si>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</si>
  <si>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</si>
  <si>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</si>
  <si>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</si>
  <si>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</si>
  <si>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</si>
  <si>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</si>
  <si>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</si>
  <si>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</si>
  <si>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</si>
  <si>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</si>
  <si>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</si>
  <si>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</si>
  <si>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</si>
  <si>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</si>
  <si>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</si>
  <si>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</si>
  <si>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</si>
  <si>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</si>
  <si>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</si>
  <si>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</si>
  <si>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</si>
  <si>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</si>
  <si>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</si>
  <si>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</si>
  <si>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</si>
  <si>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</si>
  <si>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</si>
  <si>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</si>
  <si>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</si>
  <si>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</si>
  <si>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</si>
  <si>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</si>
  <si>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</si>
  <si>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</si>
  <si>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</si>
  <si>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</si>
  <si>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</si>
  <si>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</si>
  <si>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</si>
  <si>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</si>
  <si>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</si>
  <si>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</si>
  <si>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</si>
  <si>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</si>
  <si>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</si>
  <si>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</si>
  <si>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</si>
  <si>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</si>
  <si>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</si>
  <si>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</si>
  <si>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</si>
  <si>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</si>
  <si>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</si>
  <si>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</si>
  <si>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</si>
  <si>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</si>
  <si>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</si>
  <si>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</si>
  <si>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</si>
  <si>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</si>
  <si>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</si>
  <si>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</si>
  <si>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</si>
  <si>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</si>
  <si>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</si>
  <si>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</si>
  <si>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</si>
  <si>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</si>
  <si>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</si>
  <si>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</si>
  <si>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</si>
  <si>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</si>
  <si>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</si>
  <si>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</si>
  <si>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</si>
  <si>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</si>
  <si>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</si>
  <si>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</si>
  <si>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</si>
  <si>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</si>
  <si>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</si>
  <si>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</si>
  <si>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</si>
  <si>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</si>
  <si>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</si>
  <si>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</si>
  <si>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</si>
  <si>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</si>
  <si>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</si>
  <si>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</si>
  <si>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PCM-20251024-00000025</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</si>
  <si>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</si>
  <si>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</si>
  <si>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</si>
  <si>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</si>
  <si>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</si>
  <si>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</si>
  <si>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</si>
  <si>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</si>
  <si>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</si>
  <si>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PCM-20251024-00000053</t>
  </si>
  <si>
    <t>EM Team moved ETA: 15 min , Team facing heavy traffic as site located near HRM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</si>
</sst>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8" totalsRowShown="0" headerRowDxfId="48" dataDxfId="47" headerRowBorderDxfId="45" tableBorderDxfId="46" totalsRowBorderDxfId="44">
  <autoFilter ref="A1:L2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291.09777569444122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10.602787268515385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45954.046201620367</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45954.046201620367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45954.046201620367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45954.046201620367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45954.046201620367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45954.046201620367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45954.046201620367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45954.046201620367</v>
      </c>
      <c r="H11" s="138"/>
      <c r="I11" s="136" t="str">
        <f>IFERROR(VLOOKUP(D11,DB!A:F,6,0),"")</f>
        <v/>
      </c>
      <c r="J11" s="136" t="str">
        <f>IFERROR(VLOOKUP(D11,DB!A:G,7,0),"")</f>
        <v/>
      </c>
      <c r="K11" s="140"/>
      <c r="L11" s="141" t="str">
        <f>IFERROR(VLOOKUP(D11,DB!A:I,9,0),"")</f>
        <v/>
      </c>
    </row>
    <row r="12" spans="1:15" ht="15" customHeight="1">
      <c r="A12" s="147"/>
      <c r="B12" s="148" t="str">
        <f>IFERROR(VLOOKUP(D12,DB!A:K,11,0),"")</f>
        <v/>
      </c>
      <c r="C12" s="148"/>
      <c r="D12" s="148"/>
      <c r="E12" s="149"/>
      <c r="F12" s="150"/>
      <c r="G12" s="151">
        <f ca="1">IFERROR(NOW()-F12,"")</f>
        <v>45954.046201620367</v>
      </c>
      <c r="H12" s="150"/>
      <c r="I12" s="148" t="str">
        <f>IFERROR(VLOOKUP(D12,DB!A:F,6,0),"")</f>
        <v/>
      </c>
      <c r="J12" s="148" t="str">
        <f>IFERROR(VLOOKUP(D12,DB!A:G,7,0),"")</f>
        <v/>
      </c>
      <c r="K12" s="152"/>
      <c r="L12" s="153" t="str">
        <f>IFERROR(VLOOKUP(D12,DB!A:I,9,0),"")</f>
        <v/>
      </c>
    </row>
    <row r="13" spans="1:15" ht="15" customHeight="1">
      <c r="A13" s="135"/>
      <c r="B13" s="136" t="str">
        <f>IFERROR(VLOOKUP(D13,DB!A:K,11,0),"")</f>
        <v/>
      </c>
      <c r="C13" s="136"/>
      <c r="D13" s="136"/>
      <c r="E13" s="137"/>
      <c r="F13" s="138"/>
      <c r="G13" s="139">
        <f ca="1">IFERROR(NOW()-F13,"")</f>
        <v>45954.046201620367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45954.046201620367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45954.046201620367</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45954.046201620367</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45954.046201620367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45954.046201620367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45954.046201620367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45954.046201620367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45954.046201620367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45954.046201620367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45954.046201620367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45954.046201620367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45954.046201620367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45954.046201620367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45954.046201620367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45954.046201620367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45954.046201620367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45954.046201620367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45954.046201620367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45954.046201620367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45954.046201620367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45954.046201620367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45954.046201620367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45954.046201620367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45954.046201620367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45954.046201620367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45954.046201620367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45954.046201620367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45954.046201620367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45954.046201620367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45954.046201620367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45954.046201620367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45954.046201620367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45954.046201620367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45954.046201620367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45954.046201620367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45954.046201620367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45954.046201620367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45954.046201620367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45954.046201620367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45954.046201620367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45954.046201620367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45954.046201620367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45954.046201620367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45954.046201620367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45954.046201620367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45954.046201620367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45954.046201620367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45954.046201620367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45954.046201620367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45954.046201620367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45954.046201620367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45954.046201620367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45954.046201620367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45954.046201620367</v>
      </c>
      <c r="H67" s="138"/>
      <c r="I67" s="136" t="str">
        <f>IFERROR(VLOOKUP(D67,DB!A:F,6,0),"")</f>
        <v/>
      </c>
      <c r="J67" s="136" t="str">
        <f>IFERROR(VLOOKUP(D67,DB!A:G,7,0),"")</f>
        <v/>
      </c>
      <c r="K67" s="140"/>
      <c r="L67" s="141" t="str">
        <f>IFERROR(VLOOKUP(D67,DB!A:I,9,0),"")</f>
        <v/>
      </c>
    </row>
    <row r="68" spans="1:12" ht="15" customHeight="1">
      <c r="A68" s="147"/>
      <c r="B68" s="148" t="str">
        <f>IFERROR(VLOOKUP(D68,DB!A:K,11,0),"")</f>
        <v/>
      </c>
      <c r="C68" s="148"/>
      <c r="D68" s="148"/>
      <c r="E68" s="149"/>
      <c r="F68" s="150"/>
      <c r="G68" s="151">
        <f ca="1">IFERROR(NOW()-F68,"")</f>
        <v>45954.046201620367</v>
      </c>
      <c r="H68" s="150"/>
      <c r="I68" s="148" t="str">
        <f>IFERROR(VLOOKUP(D68,DB!A:F,6,0),"")</f>
        <v/>
      </c>
      <c r="J68" s="148" t="str">
        <f>IFERROR(VLOOKUP(D68,DB!A:G,7,0),"")</f>
        <v/>
      </c>
      <c r="K68" s="152"/>
      <c r="L68" s="153" t="str">
        <f>IFERROR(VLOOKUP(D68,DB!A:I,9,0),"")</f>
        <v/>
      </c>
    </row>
  </sheetData>
  <customSheetViews>
    <customSheetView guid="{F6042A99-DD27-4453-835D-0834D95730CC}" filter="1" showAutoFilter="1">
      <pageMargins left="0" right="0" top="0" bottom="0" header="0" footer="0"/>
      <autoFilter ref="B1:M1" xr:uid="{E4CD8241-160C-48D5-B3B5-2984C33CF47C}"/>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D9" sqref="D9"/>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129.04636365740589</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9.5504261574023985</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0.1267803240698413</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15">
        <v>4</v>
      </c>
      <c r="D6" s="115" t="s">
        <v>18789</v>
      </c>
      <c r="E6" s="115" t="s">
        <v>38998</v>
      </c>
      <c r="F6" s="117">
        <v>45953.97384259259</v>
      </c>
      <c r="G6" s="118">
        <f ca="1">IFERROR(NOW()-F6,"-")</f>
        <v>7.2359027777565643E-2</v>
      </c>
      <c r="H6" s="117">
        <v>45953.965509259258</v>
      </c>
      <c r="I6" s="18" t="str">
        <f>IFERROR(VLOOKUP(D6,DB!A:F,6,0),"")</f>
        <v>SCECO</v>
      </c>
      <c r="J6" s="18" t="str">
        <f>IFERROR(VLOOKUP(D6,DB!A:G,7,0),"")</f>
        <v>Dead</v>
      </c>
      <c r="K6" s="115"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45954.046201620367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45954.046201620367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45954.046201620367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45954.046201620367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45954.046201620367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45954.046201620367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45954.046201620367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45954.046201620367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45954.046201620367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45954.046201620367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45954.046201620367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45954.046201620367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45954.046201620367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45954.046201620367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45954.046201620367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45954.046201620367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45954.046201620367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45954.046201620367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45954.046201620367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45954.046201620367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45954.046201620367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45954.046201620367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45954.046201620367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45954.046201620367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45954.046201620367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45954.046201620367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45954.046201620367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45954.046201620367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45954.046201620367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45954.046201620367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45954.046201620367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45954.046201620367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45954.046201620367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45954.046201620367</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45954.046201620367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45954.046201620367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45954.046201620367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45954.046201620367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45954.046201620367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45954.046201620367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45954.046201620367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45954.046201620367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45954.046201620367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45954.046201620367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45954.046201620367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45954.046201620367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45954.046201620367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45954.046201620367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45954.046201620367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45954.046201620367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45954.046201620367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45954.046201620367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45954.046201620367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45954.046201620367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45954.046201620367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45954.046201620367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45954.046201620367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45954.046201620367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45954.046201620367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45954.046201620367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45954.046201620367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45954.046201620367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45954.046201620367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45954.046201620367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45954.046201620367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45954.046201620367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45954.046201620367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45954.046201620367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45954.046201620367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45954.046201620367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45954.046201620367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45954.046201620367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45954.046201620367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45954.046201620367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45954.046201620367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45954.046201620367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45954.046201620367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45954.046201620367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45954.046201620367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45954.046201620367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45954.046201620367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45954.046201620367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45954.046201620367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45954.046201620367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45954.046201620367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45954.046201620367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45954.046201620367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45954.046201620367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45954.046201620367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45954.046201620367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45954.046201620367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45954.046201620367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45954.046201620367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45954.046201620367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45954.046201620367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45954.046201620367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45954.046201620367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45954.046201620367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45954.046201620367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45954.046201620367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45954.046201620367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45954.046201620367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45954.046201620367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45954.046201620367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45954.046201620367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45954.046201620367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45954.046201620367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45954.046201620367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45954.046201620367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45954.046201620367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45954.046201620367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45954.046201620367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45954.046201620367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45954.046201620367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45954.046201620367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45954.046201620367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45954.046201620367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45954.046201620367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45954.046201620367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45954.046201620367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45954.046201620367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45954.046201620367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45954.046201620367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45954.046201620367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45954.046201620367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45954.046201620367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45954.046201620367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45954.046201620367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45954.046201620367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45954.046201620367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45954.046201620367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45954.046201620367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45954.046201620367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45954.046201620367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45954.046201620367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45954.046201620367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45954.046201620367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45954.046201620367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45954.046201620367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45954.046201620367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45954.046201620367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45954.046201620367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45954.046201620367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45954.046201620367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45954.046201620367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45954.046201620367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45954.046201620367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45954.046201620367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45954.046201620367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45954.046201620367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45954.046201620367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45954.046201620367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45954.046201620367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45954.046201620367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45954.046201620367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45954.046201620367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45954.046201620367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45954.046201620367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45954.046201620367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45954.046201620367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45954.046201620367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45954.046201620367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45954.046201620367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45954.046201620367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45954.046201620367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45954.046201620367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45954.046201620367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45954.046201620367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45954.046201620367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45954.046201620367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45954.046201620367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45954.046201620367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45954.046201620367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45954.046201620367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45954.046201620367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45954.046201620367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45954.046201620367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45954.046201620367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45954.046201620367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45954.046201620367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45954.046201620367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45954.046201620367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45954.046201620367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45954.046201620367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45954.046201620367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45954.046201620367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45954.046201620367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45954.046201620367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45954.046201620367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45954.046201620367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45954.046201620367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45954.046201620367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45954.046201620367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45954.046201620367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45954.046201620367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45954.046201620367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45954.046201620367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45954.046201620367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45954.046201620367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45954.046201620367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45954.046201620367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45954.046201620367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45954.046201620367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45954.046201620367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45954.046201620367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45954.046201620367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45954.046201620367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45954.046201620367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45954.046201620367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45954.046201620367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45954.046201620367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45954.046201620367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45954.046201620367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45954.046201620367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45954.046201620367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45954.046201620367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45954.046201620367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45954.046201620367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45954.046201620367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45954.046201620367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45954.046201620367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45954.046201620367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45954.046201620367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45954.046201620367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45954.046201620367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45954.046201620367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45954.046201620367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45954.046201620367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45954.046201620367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45954.046201620367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45954.046201620367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45954.046201620367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45954.046201620367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45954.046201620367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45954.046201620367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45954.046201620367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45954.046201620367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45954.046201620367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45954.046201620367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45954.046201620367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45954.046201620367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45954.046201620367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45954.046201620367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45954.046201620367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45954.046201620367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45954.046201620367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45954.046201620367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45954.046201620367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45954.046201620367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45954.046201620367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45954.046201620367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45954.046201620367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45954.046201620367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45954.046201620367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45954.046201620367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45954.046201620367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45954.046201620367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45954.046201620367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45954.046201620367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45954.046201620367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45954.046201620367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45954.046201620367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45954.046201620367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45954.046201620367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45954.046201620367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45954.046201620367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45954.046201620367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45954.046201620367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45954.046201620367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45954.046201620367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45954.046201620367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45954.046201620367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45954.046201620367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45954.046201620367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45954.046201620367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45954.046201620367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45954.046201620367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45954.046201620367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45954.046201620367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45954.046201620367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45954.046201620367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45954.046201620367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45954.046201620367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45954.046201620367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45954.046201620367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45954.046201620367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45954.046201620367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45954.046201620367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45954.046201620367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45954.046201620367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45954.046201620367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45954.046201620367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45954.046201620367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45954.046201620367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45954.046201620367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45954.046201620367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45954.046201620367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45954.046201620367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45954.046201620367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45954.046201620367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45954.046201620367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45954.046201620367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45954.046201620367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45954.046201620367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45954.046201620367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45954.046201620367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45954.046201620367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45954.046201620367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45954.046201620367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45954.046201620367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45954.046201620367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45954.046201620367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45954.046201620367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45954.046201620367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45954.046201620367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45954.046201620367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45954.046201620367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45954.046201620367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45954.046201620367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45954.046201620367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45954.046201620367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45954.046201620367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45954.046201620367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45954.046201620367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45954.046201620367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45954.046201620367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45954.046201620367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45954.046201620367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45954.046201620367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45954.046201620367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45954.046201620367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45954.046201620367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45954.046201620367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45954.046201620367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45954.046201620367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45954.046201620367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45954.046201620367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45954.046201620367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45954.046201620367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45954.046201620367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45954.046201620367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45954.046201620367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45954.046201620367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45954.046201620367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45954.046201620367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45954.046201620367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45954.046201620367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45954.046201620367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45954.046201620367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45954.046201620367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45954.046201620367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45954.046201620367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45954.046201620367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45954.046201620367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45954.046201620367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45954.046201620367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45954.046201620367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45954.046201620367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45954.046201620367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45954.046201620367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45954.046201620367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45954.046201620367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45954.046201620367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45954.046201620367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45954.046201620367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45954.046201620367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45954.046201620367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45954.046201620367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45954.046201620367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45954.046201620367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45954.046201620367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45954.046201620367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45954.046201620367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45954.046201620367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45954.046201620367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45954.046201620367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45954.046201620367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45954.046201620367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45954.046201620367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45954.046201620367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45954.046201620367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45954.046201620367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45954.046201620367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45954.046201620367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45954.046201620367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45954.046201620367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45954.046201620367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45954.046201620367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45954.046201620367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45954.046201620367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45954.046201620367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45954.046201620367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45954.046201620367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45954.046201620367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45954.046201620367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45954.046201620367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45954.046201620367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45954.046201620367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45954.046201620367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45954.046201620367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45954.046201620367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45954.046201620367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45954.046201620367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45954.046201620367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45954.046201620367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45954.046201620367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45954.046201620367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45954.046201620367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45954.046201620367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45954.046201620367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45954.046201620367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45954.046201620367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45954.046201620367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45954.046201620367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45954.046201620367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45954.046201620367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45954.046201620367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45954.046201620367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45954.046201620367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45954.046201620367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45954.046201620367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45954.046201620367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45954.046201620367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45954.046201620367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45954.046201620367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45954.046201620367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45954.046201620367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45954.046201620367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45954.046201620367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45954.046201620367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45954.046201620367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45954.046201620367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45954.046201620367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45954.046201620367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45954.046201620367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45954.046201620367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45954.046201620367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45954.046201620367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45954.046201620367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45954.046201620367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45954.046201620367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45954.046201620367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45954.046201620367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45954.046201620367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45954.046201620367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45954.046201620367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45954.046201620367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45954.046201620367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45954.046201620367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45954.046201620367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45954.046201620367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45954.046201620367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45954.046201620367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45954.046201620367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45954.046201620367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45954.046201620367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45954.046201620367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45954.046201620367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45954.046201620367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45954.046201620367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45954.046201620367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45954.046201620367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45954.046201620367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45954.046201620367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45954.046201620367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45954.046201620367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45954.046201620367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45954.046201620367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45954.046201620367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45954.046201620367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45954.046201620367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45954.046201620367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45954.046201620367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45954.046201620367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45954.046201620367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45954.046201620367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45954.046201620367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45954.046201620367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45954.046201620367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45954.046201620367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45954.046201620367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45954.046201620367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45954.046201620367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45954.046201620367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45954.046201620367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45954.046201620367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45954.046201620367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45954.046201620367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45954.046201620367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45954.046201620367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45954.046201620367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45954.046201620367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45954.046201620367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45954.046201620367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45954.046201620367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45954.046201620367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45954.046201620367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45954.046201620367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45954.046201620367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45954.046201620367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45954.046201620367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45954.046201620367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45954.046201620367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45954.046201620367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45954.046201620367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45954.046201620367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45954.046201620367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45954.046201620367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45954.046201620367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45954.046201620367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45954.046201620367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45954.046201620367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45954.046201620367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45954.046201620367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45954.046201620367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45954.046201620367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45954.046201620367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45954.046201620367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45954.046201620367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45954.046201620367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45954.046201620367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45954.046201620367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45954.046201620367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45954.046201620367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45954.046201620367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45954.046201620367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45954.046201620367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45954.046201620367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45954.046201620367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45954.046201620367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45954.046201620367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45954.046201620367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45954.046201620367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45954.046201620367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45954.046201620367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45954.046201620367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45954.046201620367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45954.046201620367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45954.046201620367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45954.046201620367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45954.046201620367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45954.046201620367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45954.046201620367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45954.046201620367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45954.046201620367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45954.046201620367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45954.046201620367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45954.046201620367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45954.046201620367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45954.046201620367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45954.046201620367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45954.046201620367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45954.046201620367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45954.046201620367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45954.046201620367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45954.046201620367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45954.046201620367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45954.046201620367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45954.046201620367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45954.046201620367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45954.046201620367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45954.046201620367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45954.046201620367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45954.046201620367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45954.046201620367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45954.046201620367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45954.046201620367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45954.046201620367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45954.046201620367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45954.046201620367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45954.046201620367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45954.046201620367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45954.046201620367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45954.046201620367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45954.046201620367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45954.046201620367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45954.046201620367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45954.046201620367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45954.046201620367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45954.046201620367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45954.046201620367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45954.046201620367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45954.046201620367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45954.046201620367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45954.046201620367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45954.046201620367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45954.046201620367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45954.046201620367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45954.046201620367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45954.046201620367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45954.046201620367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45954.046201620367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45954.046201620367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45954.046201620367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45954.046201620367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45954.046201620367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45954.046201620367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45954.046201620367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45954.046201620367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45954.046201620367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45954.046201620367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45954.046201620367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45954.046201620367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45954.046201620367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45954.046201620367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45954.046201620367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45954.046201620367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45954.046201620367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45954.046201620367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45954.046201620367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45954.046201620367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45954.046201620367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45954.046201620367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45954.046201620367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45954.046201620367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45954.046201620367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45954.046201620367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45954.046201620367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45954.046201620367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45954.046201620367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45954.046201620367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45954.046201620367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45954.046201620367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45954.046201620367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45954.046201620367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45954.046201620367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45954.046201620367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45954.046201620367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45954.046201620367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45954.046201620367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45954.046201620367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45954.046201620367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45954.046201620367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45954.046201620367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45954.046201620367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45954.046201620367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45954.046201620367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45954.046201620367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45954.046201620367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45954.046201620367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45954.046201620367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45954.046201620367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45954.046201620367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45954.046201620367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45954.046201620367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45954.046201620367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45954.046201620367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45954.046201620367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45954.046201620367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45954.046201620367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45954.046201620367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45954.046201620367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45954.046201620367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45954.046201620367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45954.046201620367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45954.046201620367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45954.046201620367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45954.046201620367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45954.046201620367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45954.046201620367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45954.046201620367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45954.046201620367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45954.046201620367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45954.046201620367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45954.046201620367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45954.046201620367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45954.046201620367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45954.046201620367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45954.046201620367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45954.046201620367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45954.046201620367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45954.046201620367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45954.046201620367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45954.046201620367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45954.046201620367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45954.046201620367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45954.046201620367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45954.046201620367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45954.046201620367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45954.046201620367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45954.046201620367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45954.046201620367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45954.046201620367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45954.046201620367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45954.046201620367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45954.046201620367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45954.046201620367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45954.046201620367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45954.046201620367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45954.046201620367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45954.046201620367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45954.046201620367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45954.046201620367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45954.046201620367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45954.046201620367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45954.046201620367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45954.046201620367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45954.046201620367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45954.046201620367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45954.046201620367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45954.046201620367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45954.046201620367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45954.046201620367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45954.046201620367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45954.046201620367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45954.046201620367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45954.046201620367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45954.046201620367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45954.046201620367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45954.046201620367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45954.046201620367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45954.046201620367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45954.046201620367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45954.046201620367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45954.046201620367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45954.046201620367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45954.046201620367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45954.046201620367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45954.046201620367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45954.046201620367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45954.046201620367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45954.046201620367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45954.046201620367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45954.046201620367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45954.046201620367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45954.046201620367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45954.046201620367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45954.046201620367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45954.046201620367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45954.046201620367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45954.046201620367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45954.046201620367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45954.046201620367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45954.046201620367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45954.046201620367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45954.046201620367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45954.046201620367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45954.046201620367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45954.046201620367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45954.046201620367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45954.046201620367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45954.046201620367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45954.046201620367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45954.046201620367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45954.046201620367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45954.046201620367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45954.046201620367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45954.046201620367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45954.046201620367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45954.046201620367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45954.046201620367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45954.046201620367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45954.046201620367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45954.046201620367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45954.046201620367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45954.046201620367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45954.046201620367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45954.046201620367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45954.046201620367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45954.046201620367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45954.046201620367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45954.046201620367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45954.046201620367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45954.046201620367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45954.046201620367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45954.046201620367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45954.046201620367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45954.046201620367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45954.046201620367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45954.046201620367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45954.046201620367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45954.046201620367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45954.046201620367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45954.046201620367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45954.046201620367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45954.046201620367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45954.046201620367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45954.046201620367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45954.046201620367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45954.046201620367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45954.046201620367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45954.046201620367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45954.046201620367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45954.046201620367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45954.046201620367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45954.046201620367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45954.046201620367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45954.046201620367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45954.046201620367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45954.046201620367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45954.046201620367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45954.046201620367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45954.046201620367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45954.046201620367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45954.046201620367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45954.046201620367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45954.046201620367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45954.046201620367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45954.046201620367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45954.046201620367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45954.046201620367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45954.046201620367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45954.046201620367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45954.046201620367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45954.046201620367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45954.046201620367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45954.046201620367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45954.046201620367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45954.046201620367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45954.046201620367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45954.046201620367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45954.046201620367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45954.046201620367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45954.046201620367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45954.046201620367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45954.046201620367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45954.046201620367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45954.046201620367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45954.046201620367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45954.046201620367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45954.046201620367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45954.046201620367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45954.046201620367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45954.046201620367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45954.046201620367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45954.046201620367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45954.046201620367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45954.046201620367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45954.046201620367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45954.046201620367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45954.046201620367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45954.046201620367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45954.046201620367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45954.046201620367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45954.046201620367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45954.046201620367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45954.046201620367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45954.046201620367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45954.046201620367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45954.046201620367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45954.046201620367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45954.046201620367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45954.046201620367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45954.046201620367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45954.046201620367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45954.046201620367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45954.046201620367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45954.046201620367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45954.046201620367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45954.046201620367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45954.046201620367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45954.046201620367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45954.046201620367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45954.046201620367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45954.046201620367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45954.046201620367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45954.046201620367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45954.046201620367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45954.046201620367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45954.046201620367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45954.046201620367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45954.046201620367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45954.046201620367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45954.046201620367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45954.046201620367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45954.046201620367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45954.046201620367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45954.046201620367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45954.046201620367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45954.046201620367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45954.046201620367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45954.046201620367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45954.046201620367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45954.046201620367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45954.046201620367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45954.046201620367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45954.046201620367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45954.046201620367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45954.046201620367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45954.046201620367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45954.046201620367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45954.046201620367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45954.046201620367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45954.046201620367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45954.046201620367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45954.046201620367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45954.046201620367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45954.046201620367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45954.046201620367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45954.046201620367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45954.046201620367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45954.046201620367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45954.046201620367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45954.046201620367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45954.046201620367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45954.046201620367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45954.046201620367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45954.046201620367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45954.046201620367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45954.046201620367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45954.046201620367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45954.046201620367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45954.046201620367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45954.046201620367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45954.046201620367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45954.046201620367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45954.046201620367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45954.046201620367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45954.046201620367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45954.046201620367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45954.046201620367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45954.046201620367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45954.046201620367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45954.046201620367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45954.046201620367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45954.046201620367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45954.046201620367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45954.046201620367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45954.046201620367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45954.046201620367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45954.046201620367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45954.046201620367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45954.046201620367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45954.046201620367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45954.046201620367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45954.046201620367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45954.046201620367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45954.046201620367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45954.046201620367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45954.046201620367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45954.046201620367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45954.046201620367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45954.046201620367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45954.046201620367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45954.046201620367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45954.046201620367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45954.046201620367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45954.046201620367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45954.046201620367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45954.046201620367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45954.046201620367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45954.046201620367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45954.046201620367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45954.046201620367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45954.046201620367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45954.046201620367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45954.046201620367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45954.046201620367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45954.046201620367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45954.046201620367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45954.046201620367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45954.046201620367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45954.046201620367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45954.046201620367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45954.046201620367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45954.046201620367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45954.046201620367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45954.046201620367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45954.046201620367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45954.046201620367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45954.046201620367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45954.046201620367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45954.046201620367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45954.046201620367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45954.046201620367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45954.046201620367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45954.046201620367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45954.046201620367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45954.046201620367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45954.046201620367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45954.046201620367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45954.046201620367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45954.046201620367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45954.046201620367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45954.046201620367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45954.046201620367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45954.046201620367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45954.046201620367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45954.046201620367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45954.046201620367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45954.046201620367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45954.046201620367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45954.046201620367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45954.046201620367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45954.046201620367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45954.046201620367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45954.046201620367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45954.046201620367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45954.046201620367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45954.046201620367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45954.046201620367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45954.046201620367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45954.046201620367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45954.046201620367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45954.046201620367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45954.046201620367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45954.046201620367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45954.046201620367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45954.046201620367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45954.046201620367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45954.046201620367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45954.046201620367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45954.046201620367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45954.046201620367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45954.046201620367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45954.046201620367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45954.046201620367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45954.046201620367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45954.046201620367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45954.046201620367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45954.046201620367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45954.046201620367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45954.046201620367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45954.046201620367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45954.046201620367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45954.046201620367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45954.046201620367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45954.046201620367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45954.046201620367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45954.046201620367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45954.046201620367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45954.046201620367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45954.046201620367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45954.046201620367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45954.046201620367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45954.046201620367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45954.046201620367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45954.046201620367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45954.046201620367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45954.046201620367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45954.046201620367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45954.046201620367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45954.046201620367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45954.046201620367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45954.046201620367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45954.046201620367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45954.046201620367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45954.046201620367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45954.046201620367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45954.046201620367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45954.046201620367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45954.046201620367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45954.046201620367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45954.046201620367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45954.046201620367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45954.046201620367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45954.046201620367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45954.046201620367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45954.046201620367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45954.046201620367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45954.046201620367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45954.046201620367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45954.046201620367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45954.046201620367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45954.046201620367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45954.046201620367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45954.046201620367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45954.046201620367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45954.046201620367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45954.046201620367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45954.046201620367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45954.046201620367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45954.046201620367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45954.046201620367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45954.046201620367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45954.046201620367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45954.046201620367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45954.046201620367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45954.046201620367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45954.046201620367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45954.046201620367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45954.046201620367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45954.046201620367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45954.046201620367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45954.046201620367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45954.046201620367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45954.046201620367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45954.046201620367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45954.046201620367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45954.046201620367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45954.046201620367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45954.046201620367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45954.046201620367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45954.046201620367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45954.046201620367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45954.046201620367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45954.046201620367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45954.046201620367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45954.046201620367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45954.046201620367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45954.046201620367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45954.046201620367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45954.046201620367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45954.046201620367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45954.046201620367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45954.046201620367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45954.046201620367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45954.046201620367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45954.046201620367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45954.046201620367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45954.046201620367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45954.046201620367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45954.046201620367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45954.046201620367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45954.046201620367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45954.046201620367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45954.046201620367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45954.046201620367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45954.046201620367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45954.046201620367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45954.046201620367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45954.046201620367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45954.046201620367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45954.046201620367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45954.046201620367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45954.046201620367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45954.046201620367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45954.046201620367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45954.046201620367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45954.046201620367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45954.046201620367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45954.046201620367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45954.046201620367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45954.046201620367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45954.046201620367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45954.046201620367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45954.046201620367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45954.046201620367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45954.046201620367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45954.046201620367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45954.046201620367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45954.046201620367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45954.046201620367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45954.046201620367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45954.046201620367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45954.046201620367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45954.046201620367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45954.046201620367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45954.046201620367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45954.046201620367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45954.046201620367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45954.046201620367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45954.046201620367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45954.046201620367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45954.046201620367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45954.046201620367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45954.046201620367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45954.046201620367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45954.046201620367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45954.046201620367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45954.046201620367</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8"/>
  <sheetViews>
    <sheetView workbookViewId="0">
      <selection activeCell="A9" sqref="A9:X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250.56548402777116</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0.41147939814254642</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0.22606273147539468</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R4</v>
      </c>
      <c r="C5" s="122">
        <v>3</v>
      </c>
      <c r="D5" s="95" t="s">
        <v>25142</v>
      </c>
      <c r="E5" s="100" t="s">
        <v>38998</v>
      </c>
      <c r="F5" s="125">
        <v>45954.015972222223</v>
      </c>
      <c r="G5" s="126">
        <f ca="1">IFERROR(NOW()-F5,"")</f>
        <v>3.0229398144001607E-2</v>
      </c>
      <c r="H5" s="125">
        <v>45954.009293981479</v>
      </c>
      <c r="I5" s="121" t="str">
        <f>IFERROR(VLOOKUP(D5,DB!A:F,6,0),"")</f>
        <v>SCECO</v>
      </c>
      <c r="J5" s="121" t="str">
        <f>IFERROR(VLOOKUP(D5,DB!A:G,7,0),"")</f>
        <v>Dead</v>
      </c>
      <c r="K5" s="127" t="s">
        <v>39098</v>
      </c>
      <c r="L5" s="123" t="str">
        <f>IFERROR(VLOOKUP(D5,DB!A:I,9,0),"")</f>
        <v>Latis</v>
      </c>
    </row>
    <row r="6" spans="1:16" ht="15" customHeight="1">
      <c r="A6" s="121"/>
      <c r="B6" s="121" t="str">
        <f>IFERROR(VLOOKUP(D6,DB!A:K,11,0),"")</f>
        <v/>
      </c>
      <c r="C6" s="122"/>
      <c r="D6" s="95"/>
      <c r="E6" s="100"/>
      <c r="F6" s="125"/>
      <c r="G6" s="126">
        <f ca="1">IFERROR(NOW()-F6,"")</f>
        <v>45954.046201620367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45954.046201620367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45954.046201620367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45954.046201620367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45954.046201620367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45954.046201620367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45954.046201620367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45954.046201620367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45954.046201620367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45954.046201620367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45954.046201620367</v>
      </c>
      <c r="H16" s="125"/>
      <c r="I16" s="121" t="str">
        <f>IFERROR(VLOOKUP(D16,DB!A:F,6,0),"")</f>
        <v/>
      </c>
      <c r="J16" s="121" t="str">
        <f>IFERROR(VLOOKUP(D16,DB!A:G,7,0),"")</f>
        <v/>
      </c>
      <c r="K16" s="127"/>
      <c r="L16" s="123" t="str">
        <f>IFERROR(VLOOKUP(D16,DB!A:I,9,0),"")</f>
        <v/>
      </c>
    </row>
    <row r="17" spans="1:12" ht="15" customHeight="1">
      <c r="A17" s="121"/>
      <c r="B17" s="121" t="str">
        <f>IFERROR(VLOOKUP(D18,DB!A:K,11,0),"")</f>
        <v/>
      </c>
      <c r="C17" s="122"/>
      <c r="D17" s="123"/>
      <c r="E17" s="124"/>
      <c r="F17" s="125"/>
      <c r="G17" s="126">
        <f ca="1">IFERROR(NOW()-F17,"")</f>
        <v>45954.046201620367</v>
      </c>
      <c r="H17" s="125"/>
      <c r="I17" s="121" t="str">
        <f>IFERROR(VLOOKUP(D18,DB!A:F,6,0),"")</f>
        <v/>
      </c>
      <c r="J17" s="121" t="str">
        <f>IFERROR(VLOOKUP(D18,DB!A:G,7,0),"")</f>
        <v/>
      </c>
      <c r="K17" s="127"/>
      <c r="L17" s="123" t="str">
        <f>IFERROR(VLOOKUP(D18,DB!A:I,9,0),"")</f>
        <v/>
      </c>
    </row>
    <row r="18" spans="1:12" ht="15" customHeight="1">
      <c r="A18" s="121"/>
      <c r="B18" s="121" t="str">
        <f>IFERROR(VLOOKUP(#REF!,DB!A:K,11,0),"")</f>
        <v/>
      </c>
      <c r="C18" s="122"/>
      <c r="D18" s="123"/>
      <c r="E18" s="124"/>
      <c r="F18" s="125"/>
      <c r="G18" s="126">
        <f ca="1">IFERROR(NOW()-F18,"")</f>
        <v>45954.046201620367</v>
      </c>
      <c r="H18" s="125"/>
      <c r="I18" s="121" t="str">
        <f>IFERROR(VLOOKUP(#REF!,DB!A:F,6,0),"")</f>
        <v/>
      </c>
      <c r="J18" s="121" t="str">
        <f>IFERROR(VLOOKUP(#REF!,DB!A:G,7,0),"")</f>
        <v/>
      </c>
      <c r="K18" s="127"/>
      <c r="L18" s="123" t="str">
        <f>IFERROR(VLOOKUP(#REF!,DB!A:I,9,0),"")</f>
        <v/>
      </c>
    </row>
    <row r="19" spans="1:12" ht="15" customHeight="1">
      <c r="A19" s="121"/>
      <c r="B19" s="121" t="str">
        <f>IFERROR(VLOOKUP(D19,DB!A:K,11,0),"")</f>
        <v/>
      </c>
      <c r="C19" s="122"/>
      <c r="D19" s="123"/>
      <c r="E19" s="124"/>
      <c r="F19" s="125"/>
      <c r="G19" s="126">
        <f ca="1">IFERROR(NOW()-F19,"")</f>
        <v>45954.046201620367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45954.046201620367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45954.046201620367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45954.046201620367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45954.046201620367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45954.046201620367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45954.046201620367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45954.046201620367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45954.046201620367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45954.046201620367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45954.046201620367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45954.046201620367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45954.046201620367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45954.046201620367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45954.046201620367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45954.046201620367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45954.046201620367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45954.046201620367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45954.046201620367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45954.046201620367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45954.046201620367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45954.046201620367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45954.046201620367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45954.046201620367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45954.046201620367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45954.046201620367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45954.046201620367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45954.046201620367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45954.046201620367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45954.046201620367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45954.046201620367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45954.046201620367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45954.046201620367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45954.046201620367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45954.046201620367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45954.046201620367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45954.046201620367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45954.046201620367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45954.046201620367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45954.046201620367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45954.046201620367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45954.046201620367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45954.046201620367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45954.046201620367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45954.046201620367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45954.046201620367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45954.046201620367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45954.046201620367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45954.046201620367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45954.046201620367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45954.046201620367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45954.046201620367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45954.046201620367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45954.046201620367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45954.046201620367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45954.046201620367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45954.046201620367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45954.046201620367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45954.046201620367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45954.046201620367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45954.046201620367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45954.046201620367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45954.046201620367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45954.046201620367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45954.046201620367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45954.046201620367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45954.046201620367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45954.046201620367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45954.046201620367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45954.046201620367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45954.046201620367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45954.046201620367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45954.046201620367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45954.046201620367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45954.046201620367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45954.046201620367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45954.046201620367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45954.046201620367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45954.046201620367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45954.046201620367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45954.046201620367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45954.046201620367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45954.046201620367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45954.046201620367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45954.046201620367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45954.046201620367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45954.046201620367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45954.046201620367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45954.046201620367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45954.046201620367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45954.046201620367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45954.046201620367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45954.046201620367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45954.046201620367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45954.046201620367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45954.046201620367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45954.046201620367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45954.046201620367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45954.046201620367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45954.046201620367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45954.046201620367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45954.046201620367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45954.046201620367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45954.046201620367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45954.046201620367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45954.046201620367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45954.046201620367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45954.046201620367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45954.046201620367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45954.046201620367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45954.046201620367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45954.046201620367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45954.046201620367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45954.046201620367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45954.046201620367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45954.046201620367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45954.046201620367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45954.046201620367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45954.046201620367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45954.046201620367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45954.046201620367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45954.046201620367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45954.046201620367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45954.046201620367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45954.046201620367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45954.046201620367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45954.046201620367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45954.046201620367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45954.046201620367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45954.046201620367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45954.046201620367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45954.046201620367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45954.046201620367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45954.046201620367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45954.046201620367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45954.046201620367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45954.046201620367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45954.046201620367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45954.046201620367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45954.046201620367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45954.046201620367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45954.046201620367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45954.046201620367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45954.046201620367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45954.046201620367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45954.046201620367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45954.046201620367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45954.046201620367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45954.046201620367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45954.046201620367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45954.046201620367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45954.046201620367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45954.046201620367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45954.046201620367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45954.046201620367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45954.046201620367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45954.046201620367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45954.046201620367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45954.046201620367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45954.046201620367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45954.046201620367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45954.046201620367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45954.046201620367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45954.046201620367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45954.046201620367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45954.046201620367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45954.046201620367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45954.046201620367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45954.046201620367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45954.046201620367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45954.046201620367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45954.046201620367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45954.046201620367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45954.046201620367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45954.046201620367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45954.046201620367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45954.046201620367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45954.046201620367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45954.046201620367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45954.046201620367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45954.046201620367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45954.046201620367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45954.046201620367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45954.046201620367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45954.046201620367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45954.046201620367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45954.046201620367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45954.046201620367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45954.046201620367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45954.046201620367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45954.046201620367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45954.046201620367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45954.046201620367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45954.046201620367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45954.046201620367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45954.046201620367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45954.046201620367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45954.046201620367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45954.046201620367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45954.046201620367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45954.046201620367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45954.046201620367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45954.046201620367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45954.046201620367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45954.046201620367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45954.046201620367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45954.046201620367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45954.046201620367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45954.046201620367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45954.046201620367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45954.046201620367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45954.046201620367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45954.046201620367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45954.046201620367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45954.046201620367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45954.046201620367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45954.046201620367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45954.046201620367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45954.046201620367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45954.046201620367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45954.046201620367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45954.046201620367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45954.046201620367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45954.046201620367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45954.046201620367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45954.046201620367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45954.046201620367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45954.046201620367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45954.046201620367</v>
      </c>
      <c r="H247" s="125"/>
      <c r="I247" s="121" t="str">
        <f>IFERROR(VLOOKUP(D247,DB!A:F,6,0),"")</f>
        <v/>
      </c>
      <c r="J247" s="121" t="str">
        <f>IFERROR(VLOOKUP(D247,DB!A:G,7,0),"")</f>
        <v/>
      </c>
      <c r="K247" s="127"/>
      <c r="L247" s="123" t="str">
        <f>IFERROR(VLOOKUP(D247,DB!A:I,9,0),"")</f>
        <v/>
      </c>
    </row>
    <row r="248" spans="1:12" ht="15" customHeight="1">
      <c r="A248" s="128"/>
      <c r="B248" s="128" t="str">
        <f>IFERROR(VLOOKUP(D248,DB!A:K,11,0),"")</f>
        <v/>
      </c>
      <c r="C248" s="129"/>
      <c r="D248" s="130"/>
      <c r="E248" s="131"/>
      <c r="F248" s="132"/>
      <c r="G248" s="133">
        <f ca="1">IFERROR(NOW()-F248,"")</f>
        <v>45954.046201620367</v>
      </c>
      <c r="H248" s="132"/>
      <c r="I248" s="128" t="str">
        <f>IFERROR(VLOOKUP(D248,DB!A:F,6,0),"")</f>
        <v/>
      </c>
      <c r="J248" s="128" t="str">
        <f>IFERROR(VLOOKUP(D248,DB!A:G,7,0),"")</f>
        <v/>
      </c>
      <c r="K248" s="134"/>
      <c r="L248" s="130" t="str">
        <f>IFERROR(VLOOKUP(D248,DB!A:I,9,0),"")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62.214141435179044</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39079</v>
      </c>
      <c r="F3" s="38">
        <v>45926.188877314817</v>
      </c>
      <c r="G3" s="146">
        <f t="shared" ref="G3" ca="1" si="0">IFERROR(NOW()-F3,"")</f>
        <v>27.857324305550719</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9.2746275462923222</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39079</v>
      </c>
      <c r="F5" s="155">
        <v>45948.661111111112</v>
      </c>
      <c r="G5" s="156">
        <f ca="1">IFERROR(NOW()-F5,"")</f>
        <v>5.385090509254951</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30215</v>
      </c>
      <c r="E6" s="154" t="s">
        <v>39079</v>
      </c>
      <c r="F6" s="155"/>
      <c r="G6" s="156">
        <f ca="1">IFERROR(NOW()-F6,"")</f>
        <v>45954.046201620367</v>
      </c>
      <c r="H6" s="155">
        <v>45954.000462962962</v>
      </c>
      <c r="I6" s="154" t="str">
        <f>IFERROR(VLOOKUP(D6,DB!A:F,6,0),"")</f>
        <v>SCECO</v>
      </c>
      <c r="J6" s="154" t="str">
        <f>IFERROR(VLOOKUP(D6,DB!A:G,7,0),"")</f>
        <v>Good</v>
      </c>
      <c r="K6" s="154" t="s">
        <v>39108</v>
      </c>
      <c r="L6" s="154" t="str">
        <f>IFERROR(VLOOKUP(D6,DB!A:I,9,0),"")</f>
        <v>Latis</v>
      </c>
    </row>
    <row r="7" spans="1:13" ht="15">
      <c r="A7" s="160"/>
      <c r="B7" s="160" t="str">
        <f>IFERROR(VLOOKUP(D7,DB!A:K,11,0),"")</f>
        <v/>
      </c>
      <c r="C7" s="160"/>
      <c r="D7" s="160"/>
      <c r="E7" s="160"/>
      <c r="F7" s="161"/>
      <c r="G7" s="162">
        <f ca="1">IFERROR(NOW()-F7,"")</f>
        <v>45954.046201620367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45954.046201620367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45954.046201620367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45954.046201620367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45954.046201620367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45954.046201620367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45954.046201620367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45954.046201620367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45954.046201620367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45954.046201620367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45954.046201620367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45954.046201620367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45954.046201620367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45954.046201620367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45954.046201620367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45954.046201620367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45954.046201620367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45954.046201620367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45954.046201620367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45954.046201620367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45954.046201620367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45954.046201620367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45954.046201620367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45954.046201620367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45954.046201620367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45954.046201620367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45954.046201620367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45954.046201620367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45954.046201620367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45954.046201620367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45954.046201620367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45954.046201620367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45954.046201620367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45954.046201620367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45954.046201620367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45954.046201620367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45954.046201620367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45954.046201620367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45954.046201620367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45954.046201620367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45954.046201620367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45954.046201620367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45954.046201620367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45954.046201620367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45954.046201620367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45954.046201620367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45954.046201620367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45954.046201620367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45954.046201620367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45954.046201620367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45954.046201620367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45954.046201620367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45954.046201620367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45954.046201620367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45954.046201620367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45954.046201620367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45954.046201620367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45954.046201620367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45954.046201620367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45954.046201620367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45954.046201620367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45954.046201620367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45954.046201620367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45954.046201620367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45954.046201620367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45954.046201620367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45954.046201620367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45954.046201620367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45954.046201620367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45954.046201620367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45954.046201620367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45954.046201620367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45954.046201620367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45954.046201620367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45954.046201620367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45954.046201620367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45954.046201620367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45954.046201620367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45954.046201620367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45954.046201620367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45954.046201620367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45954.046201620367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45954.046201620367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45954.046201620367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45954.046201620367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45954.046201620367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45954.046201620367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45954.046201620367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45954.046201620367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45954.046201620367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45954.046201620367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45954.046201620367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45954.046201620367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45954.046201620367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45954.046201620367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45954.046201620367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45954.046201620367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45954.046201620367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45954.046201620367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45954.046201620367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45954.046201620367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45954.046201620367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45954.046201620367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45954.046201620367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45954.046201620367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45954.046201620367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45954.046201620367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45954.046201620367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45954.046201620367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45954.046201620367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45954.046201620367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45954.046201620367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45954.046201620367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45954.046201620367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45954.046201620367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45954.046201620367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45954.046201620367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45954.046201620367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45954.046201620367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45954.046201620367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45954.046201620367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45954.046201620367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45954.046201620367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45954.046201620367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45954.046201620367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45954.046201620367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45954.046201620367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45954.046201620367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45954.046201620367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45954.046201620367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45954.046201620367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45954.046201620367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45954.046201620367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45954.046201620367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45954.046201620367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45954.046201620367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45954.046201620367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45954.046201620367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45954.046201620367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45954.046201620367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45954.046201620367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45954.046201620367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45954.046201620367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45954.046201620367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45954.046201620367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45954.046201620367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45954.046201620367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45954.046201620367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45954.046201620367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45954.046201620367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45954.046201620367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45954.046201620367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45954.046201620367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45954.046201620367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45954.046201620367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45954.046201620367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45954.046201620367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45954.046201620367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45954.046201620367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45954.046201620367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45954.046201620367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45954.046201620367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45954.046201620367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45954.046201620367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45954.046201620367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45954.046201620367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45954.046201620367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45954.046201620367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45954.046201620367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45954.046201620367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45954.046201620367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45954.046201620367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45954.046201620367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45954.046201620367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45954.046201620367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45954.046201620367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45954.046201620367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45954.046201620367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45954.046201620367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45954.046201620367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45954.046201620367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45954.046201620367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45954.046201620367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45954.046201620367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45954.046201620367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45954.046201620367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45954.046201620367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45954.046201620367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45954.046201620367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45954.046201620367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45954.046201620367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45954.046201620367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45954.046201620367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45954.046201620367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45954.046201620367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45954.046201620367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45954.046201620367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45954.046201620367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45954.046201620367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45954.046201620367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45954.046201620367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45954.046201620367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45954.046201620367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45954.046201620367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45954.046201620367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45954.046201620367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45954.046201620367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45954.046201620367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45954.046201620367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45954.046201620367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45954.046201620367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45954.046201620367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45954.046201620367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45954.046201620367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45954.046201620367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45954.046201620367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45954.046201620367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45954.046201620367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45954.046201620367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45954.046201620367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45954.046201620367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45954.046201620367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45954.046201620367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45954.046201620367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45954.046201620367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45954.046201620367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45954.046201620367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45954.046201620367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45954.046201620367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45954.046201620367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45954.046201620367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45954.046201620367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45954.046201620367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45954.046201620367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45954.046201620367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45954.046201620367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45954.046201620367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45954.046201620367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45954.046201620367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45954.046201620367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45954.046201620367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45954.046201620367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45954.046201620367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45954.046201620367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45954.046201620367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45954.046201620367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45954.046201620367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45954.046201620367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45954.046201620367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45954.046201620367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45954.046201620367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45954.046201620367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45954.046201620367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45954.046201620367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45954.046201620367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45954.046201620367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45954.046201620367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45954.046201620367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45954.046201620367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45954.046201620367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45954.046201620367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45954.046201620367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45954.046201620367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45954.046201620367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45954.046201620367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45954.046201620367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45954.046201620367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45954.046201620367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45954.046201620367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45954.046201620367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45954.046201620367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45954.046201620367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45954.046201620367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45954.046201620367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45954.046201620367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45954.046201620367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45954.046201620367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45954.046201620367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45954.046201620367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45954.046201620367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45954.046201620367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45954.046201620367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45954.046201620367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45954.046201620367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45954.046201620367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45954.046201620367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45954.046201620367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45954.046201620367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45954.046201620367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45954.046201620367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45954.046201620367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45954.046201620367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45954.046201620367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45954.046201620367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45954.046201620367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45954.046201620367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45954.046201620367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45954.046201620367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45954.046201620367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45954.046201620367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45954.046201620367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45954.046201620367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45954.046201620367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45954.046201620367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45954.046201620367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45954.046201620367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45954.046201620367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45954.046201620367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45954.046201620367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45954.046201620367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45954.046201620367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45954.046201620367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45954.046201620367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45954.046201620367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45954.046201620367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45954.046201620367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45954.046201620367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45954.046201620367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45954.046201620367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45954.046201620367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45954.046201620367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45954.046201620367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45954.046201620367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45954.046201620367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45954.046201620367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45954.046201620367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45954.046201620367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45954.046201620367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45954.046201620367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45954.046201620367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45954.046201620367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45954.046201620367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45954.046201620367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45954.046201620367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45954.046201620367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45954.046201620367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45954.046201620367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45954.046201620367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45954.046201620367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45954.046201620367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45954.046201620367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45954.046201620367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45954.046201620367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45954.046201620367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45954.046201620367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45954.046201620367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45954.046201620367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45954.046201620367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45954.046201620367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45954.046201620367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45954.046201620367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45954.046201620367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45954.046201620367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45954.046201620367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45954.046201620367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45954.046201620367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45954.046201620367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45954.046201620367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45954.046201620367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45954.046201620367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45954.046201620367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45954.046201620367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45954.046201620367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45954.046201620367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45954.046201620367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45954.046201620367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45954.046201620367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45954.046201620367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45954.046201620367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45954.046201620367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45954.046201620367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45954.046201620367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45954.046201620367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45954.046201620367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45954.046201620367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45954.046201620367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45954.046201620367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45954.046201620367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45954.046201620367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45954.046201620367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45954.046201620367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45954.046201620367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45954.046201620367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45954.046201620367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45954.046201620367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45954.046201620367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45954.046201620367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45954.046201620367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45954.046201620367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45954.046201620367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45954.046201620367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45954.046201620367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45954.046201620367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45954.046201620367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45954.046201620367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45954.046201620367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45954.046201620367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45954.046201620367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45954.046201620367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45954.046201620367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45954.046201620367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45954.046201620367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45954.046201620367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45954.046201620367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45954.046201620367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45954.046201620367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45954.046201620367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45954.046201620367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45954.046201620367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45954.046201620367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45954.046201620367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45954.046201620367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45954.046201620367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45954.046201620367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45954.046201620367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45954.046201620367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45954.046201620367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45954.046201620367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45954.046201620367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45954.046201620367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45954.046201620367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45954.046201620367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45954.046201620367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45954.046201620367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45954.046201620367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45954.046201620367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45954.046201620367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45954.046201620367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45954.046201620367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45954.046201620367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45954.046201620367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45954.046201620367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45954.046201620367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45954.046201620367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45954.046201620367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45954.046201620367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45954.046201620367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45954.046201620367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45954.046201620367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45954.046201620367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45954.046201620367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45954.046201620367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45954.046201620367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45954.046201620367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45954.046201620367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45954.046201620367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45954.046201620367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45954.046201620367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45954.046201620367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45954.046201620367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45954.046201620367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45954.046201620367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45954.046201620367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45954.046201620367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45954.046201620367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45954.046201620367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45954.046201620367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45954.046201620367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45954.046201620367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45954.046201620367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45954.046201620367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45954.046201620367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45954.046201620367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45954.046201620367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45954.046201620367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45954.046201620367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45954.046201620367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45954.046201620367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45954.046201620367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45954.046201620367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45954.046201620367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45954.046201620367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45954.046201620367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45954.046201620367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45954.046201620367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45954.046201620367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45954.046201620367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45954.046201620367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45954.046201620367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45954.046201620367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45954.046201620367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45954.046201620367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45954.046201620367</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45954.046201620367</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45954.046201620367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45954.046201620367</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45954.046201620367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45954.046201620367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45954.046201620367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45954.046201620367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45954.046201620367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45954.046201620367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45954.046201620367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45954.046201620367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45954.046201620367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45954.046201620367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45954.046201620367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45954.046201620367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45954.046201620367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45954.046201620367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45954.046201620367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45954.046201620367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45954.046201620367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45954.046201620367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45954.046201620367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45954.046201620367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45954.046201620367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45954.046201620367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45954.046201620367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45954.046201620367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45954.046201620367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45954.046201620367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45954.046201620367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45954.046201620367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45954.046201620367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45954.046201620367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45954.046201620367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45954.046201620367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45954.046201620367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45954.046201620367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45954.046201620367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45954.046201620367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45954.046201620367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45954.046201620367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45954.046201620367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45954.046201620367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45954.046201620367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45954.046201620367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45954.046201620367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45954.046201620367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45954.046201620367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45954.046201620367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45954.046201620367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45954.046201620367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45954.046201620367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45954.046201620367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45954.046201620367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45954.046201620367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45954.046201620367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45954.046201620367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45954.046201620367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45954.046201620367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45954.046201620367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45954.046201620367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45954.046201620367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45954.046201620367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45954.046201620367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45954.046201620367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45954.046201620367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45954.046201620367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45954.046201620367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45954.046201620367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45954.046201620367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45954.046201620367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45954.046201620367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45954.046201620367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45954.046201620367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45954.046201620367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45954.046201620367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45954.046201620367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45954.046201620367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45954.046201620367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45954.046201620367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45954.046201620367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45954.046201620367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45954.046201620367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45954.046201620367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45954.046201620367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45954.046201620367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45954.046201620367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45954.046201620367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45954.046201620367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45954.046201620367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45954.046201620367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45954.046201620367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45954.046201620367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45954.046201620367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45954.046201620367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45954.046201620367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45954.046201620367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45954.046201620367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45954.046201620367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45954.046201620367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45954.046201620367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45954.046201620367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45954.046201620367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45954.046201620367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45954.046201620367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45954.046201620367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45954.046201620367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45954.046201620367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45954.046201620367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45954.046201620367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45954.046201620367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45954.046201620367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45954.046201620367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45954.046201620367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45954.046201620367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45954.046201620367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45954.046201620367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45954.046201620367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45954.046201620367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45954.046201620367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45954.046201620367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45954.046201620367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45954.046201620367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45954.046201620367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45954.046201620367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45954.046201620367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45954.046201620367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45954.046201620367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45954.046201620367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45954.046201620367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45954.046201620367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45954.046201620367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45954.046201620367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45954.046201620367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45954.046201620367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45954.046201620367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45954.046201620367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45954.046201620367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45954.046201620367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45954.046201620367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45954.046201620367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45954.046201620367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45954.046201620367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45954.046201620367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45954.046201620367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45954.046201620367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45954.046201620367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45954.046201620367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45954.046201620367</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2025-10-23T22:08:42Z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