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188" documentId="13_ncr:1_{F6CB121F-512D-4AA6-A0C1-0FB36C537598}" xr6:coauthVersionLast="47" xr6:coauthVersionMax="47" xr10:uidLastSave="{0D84863F-F199-4E4D-99F6-9AAE6B4AB22A}"/>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8" i="1" l="1"/>
  <c r="G9"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J2" i="1"/>
  <c r="L2" i="1"/>
  <c r="G6" i="6"/>
  <c r="G7" i="6"/>
  <c r="G8" i="6"/>
  <c r="G9" i="6"/>
  <c r="G10" i="6"/>
  <c r="G11" i="6"/>
  <c r="G12" i="6"/>
  <c r="G13" i="6"/>
  <c r="G14" i="6"/>
  <c r="G15" i="6"/>
  <c r="G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G3" i="1"/>
  <c r="G4" i="1"/>
  <c r="G5" i="1"/>
  <c r="G6" i="1"/>
  <c r="G7" i="1"/>
  <c r="G8"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J3" i="1"/>
  <c r="J4" i="1"/>
  <c r="J5" i="1"/>
  <c r="J6" i="1"/>
  <c r="J7" i="1"/>
  <c r="J8" i="1"/>
  <c r="J9" i="1"/>
  <c r="J10" i="1"/>
  <c r="J11" i="1"/>
  <c r="J12" i="1"/>
  <c r="J13" i="1"/>
  <c r="J14" i="1"/>
  <c r="J15" i="1"/>
  <c r="J16" i="1"/>
  <c r="J17"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I2" i="6"/>
  <c r="I5" i="6"/>
  <c r="L2" i="6"/>
  <c r="L5" i="6"/>
  <c r="L4" i="6"/>
  <c r="J5" i="6"/>
  <c r="J2" i="6"/>
  <c r="J4" i="6"/>
  <c r="I4" i="6"/>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B4" i="5"/>
  <c r="B5" i="5"/>
  <c r="B6" i="5"/>
  <c r="B7" i="5"/>
  <c r="B8" i="5"/>
  <c r="B9" i="5"/>
  <c r="B10" i="5"/>
  <c r="B11" i="5"/>
  <c r="B12" i="5"/>
  <c r="B13" i="5"/>
  <c r="B14" i="5"/>
  <c r="B15" i="5"/>
  <c r="B16" i="5"/>
  <c r="B17" i="5"/>
  <c r="B18" i="5"/>
  <c r="B19" i="5"/>
  <c r="B20" i="5"/>
  <c r="B21" i="5"/>
  <c r="B22" i="5"/>
  <c r="B23" i="5"/>
  <c r="B24" i="5"/>
  <c r="B25" i="5"/>
  <c r="B26" i="5"/>
  <c r="B27" i="5"/>
  <c r="B28" i="5"/>
  <c r="B29" i="5"/>
  <c r="B3" i="5"/>
  <c r="I3" i="5"/>
  <c r="J3" i="5"/>
  <c r="L3" i="5"/>
  <c r="B3" i="2"/>
  <c r="G3" i="2"/>
  <c r="I3" i="2"/>
  <c r="J3" i="2"/>
  <c r="L3" i="2"/>
  <c r="B4" i="2"/>
  <c r="G4" i="2"/>
  <c r="I4" i="2"/>
  <c r="J4" i="2"/>
  <c r="L4" i="2"/>
  <c r="B2" i="1"/>
  <c r="L2" i="5"/>
  <c r="B2" i="4"/>
  <c r="I2" i="4"/>
  <c r="J2" i="4"/>
  <c r="L2" i="4"/>
  <c r="B3" i="6"/>
  <c r="G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alcChain>
</file>

<file path=xl/sharedStrings.xml><?xml version="1.0" encoding="utf-8"?>
<sst xmlns="http://schemas.openxmlformats.org/spreadsheetml/2006/main" count="178614" uniqueCount="39090">
  <si>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</si>
  <si>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</si>
  <si>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</si>
  <si>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</si>
  <si>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</si>
  <si>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</si>
  <si>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</si>
  <si>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</si>
  <si>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</si>
  <si>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</si>
  <si>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</si>
  <si>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</si>
  <si>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</si>
  <si>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</si>
  <si>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</si>
  <si>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</si>
  <si>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</si>
  <si>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</si>
  <si>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</si>
  <si>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</si>
  <si>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</si>
  <si>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</si>
  <si>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</si>
  <si>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</si>
  <si>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</si>
  <si>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</si>
  <si>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</si>
  <si>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</si>
  <si>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</si>
  <si>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</si>
  <si>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</si>
  <si>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</si>
  <si>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</si>
  <si>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</si>
  <si>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</si>
  <si>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</si>
  <si>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</si>
  <si>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</si>
  <si>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</si>
  <si>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</si>
  <si>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</si>
  <si>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</si>
  <si>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</si>
  <si>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</si>
  <si>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</si>
  <si>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</si>
  <si>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</si>
  <si>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</si>
  <si>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</si>
  <si>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</si>
  <si>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</si>
  <si>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</si>
  <si>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</si>
  <si>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</si>
  <si>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</si>
  <si>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</si>
  <si>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</si>
  <si>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</si>
  <si>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</si>
  <si>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</si>
  <si>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</si>
  <si>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</si>
  <si>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</si>
  <si>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</si>
  <si>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</si>
  <si>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</si>
  <si>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</si>
  <si>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</si>
  <si>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</si>
  <si>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</si>
  <si>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</si>
  <si>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</si>
  <si>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</si>
  <si>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</si>
  <si>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</si>
  <si>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</si>
  <si>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</si>
  <si>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</si>
  <si>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</si>
  <si>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</si>
  <si>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</si>
  <si>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</si>
  <si>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</si>
  <si>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</si>
  <si>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</si>
  <si>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</si>
  <si>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</si>
  <si>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</si>
  <si>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</si>
  <si>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</si>
  <si>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</si>
  <si>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</si>
  <si>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</si>
  <si>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</si>
  <si>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</si>
  <si>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</si>
  <si>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</si>
  <si>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</si>
  <si>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</si>
  <si>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</si>
  <si>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</si>
  <si>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</si>
  <si>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</si>
  <si>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</si>
  <si>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</si>
  <si>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</si>
  <si>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</si>
  <si>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</si>
  <si>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</si>
  <si>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</si>
  <si>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</si>
  <si>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</si>
  <si>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</si>
  <si>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</si>
  <si>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</si>
  <si>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</si>
  <si>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</si>
  <si>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</si>
  <si>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</si>
  <si>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</si>
  <si>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</si>
  <si>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</si>
  <si>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</si>
  <si>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</si>
  <si>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</si>
  <si>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</si>
  <si>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</si>
  <si>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</si>
  <si>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</si>
  <si>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</si>
  <si>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</si>
  <si>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</si>
  <si>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</si>
  <si>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</si>
  <si>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</si>
  <si>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</si>
  <si>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</si>
  <si>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</si>
  <si>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</si>
  <si>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</si>
  <si>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</si>
  <si>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</si>
  <si>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</si>
  <si>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</si>
  <si>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</si>
  <si>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</si>
  <si>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</si>
  <si>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</si>
  <si>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</si>
  <si>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</si>
  <si>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</si>
  <si>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</si>
  <si>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</si>
  <si>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</si>
  <si>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</si>
  <si>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</si>
  <si>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</si>
  <si>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</si>
  <si>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</si>
  <si>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</si>
  <si>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</si>
  <si>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</si>
  <si>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</si>
  <si>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</si>
  <si>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</si>
  <si>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</si>
  <si>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</si>
  <si>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</si>
  <si>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</si>
  <si>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</si>
  <si>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</si>
  <si>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</si>
  <si>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</si>
  <si>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</si>
  <si>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</si>
  <si>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</si>
  <si>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</si>
  <si>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</si>
  <si>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</si>
  <si>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</si>
  <si>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</si>
  <si>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</si>
  <si>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</si>
  <si>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</si>
  <si>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</si>
  <si>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</si>
  <si>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</si>
  <si>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</si>
  <si>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</si>
  <si>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</si>
  <si>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</si>
  <si>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</si>
  <si>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</si>
  <si>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</si>
  <si>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</si>
  <si>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</si>
  <si>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</si>
  <si>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</si>
  <si>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</si>
  <si>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</si>
  <si>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</si>
  <si>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</si>
  <si>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</si>
  <si>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</si>
  <si>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</si>
  <si>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</si>
  <si>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</si>
  <si>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</si>
  <si>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</si>
  <si>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</si>
  <si>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</si>
  <si>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</si>
  <si>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</si>
  <si>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</si>
  <si>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</si>
  <si>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</si>
  <si>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</si>
  <si>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</si>
  <si>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</si>
  <si>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</si>
  <si>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</si>
  <si>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</si>
  <si>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</si>
  <si>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</si>
  <si>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</si>
  <si>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</si>
  <si>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</si>
  <si>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</si>
  <si>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</si>
  <si>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</si>
  <si>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</si>
  <si>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</si>
  <si>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</si>
  <si>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</si>
  <si>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</si>
  <si>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</si>
  <si>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</si>
  <si>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</si>
  <si>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</si>
  <si>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</si>
  <si>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</si>
  <si>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</si>
  <si>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</si>
  <si>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</si>
  <si>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</si>
  <si>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</si>
  <si>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</si>
  <si>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</si>
  <si>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</si>
  <si>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</si>
  <si>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</si>
  <si>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</si>
  <si>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</si>
  <si>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</si>
  <si>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</si>
  <si>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</si>
  <si>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</si>
  <si>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</si>
  <si>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</si>
  <si>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</si>
  <si>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</si>
  <si>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</si>
  <si>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</si>
  <si>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</si>
  <si>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</si>
  <si>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</si>
  <si>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</si>
  <si>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</si>
  <si>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</si>
  <si>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</si>
  <si>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</si>
  <si>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</si>
  <si>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</si>
  <si>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</si>
  <si>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</si>
  <si>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</si>
  <si>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</si>
  <si>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</si>
  <si>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</si>
  <si>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</si>
  <si>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</si>
  <si>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</si>
  <si>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</si>
  <si>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</si>
  <si>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</si>
  <si>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</si>
  <si>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</si>
  <si>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</si>
  <si>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</si>
  <si>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</si>
  <si>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</si>
  <si>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</si>
  <si>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</si>
  <si>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</si>
  <si>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</si>
  <si>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</si>
  <si>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</si>
  <si>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</si>
  <si>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</si>
  <si>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</si>
  <si>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</si>
  <si>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</si>
  <si>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</si>
  <si>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</si>
  <si>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</si>
  <si>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</si>
  <si>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</si>
  <si>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</si>
  <si>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</si>
  <si>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</si>
  <si>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</si>
  <si>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</si>
  <si>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</si>
  <si>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</si>
  <si>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</si>
  <si>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</si>
  <si>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</si>
  <si>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</si>
  <si>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</si>
  <si>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</si>
  <si>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</si>
  <si>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</si>
  <si>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</si>
  <si>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</si>
  <si>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</si>
  <si>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</si>
  <si>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</si>
  <si>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</si>
  <si>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</si>
  <si>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</si>
  <si>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</si>
  <si>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</si>
  <si>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</si>
  <si>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</si>
  <si>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</si>
  <si>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</si>
  <si>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</si>
  <si>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</si>
  <si>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</si>
  <si>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</si>
  <si>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</si>
  <si>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</si>
  <si>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</si>
  <si>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</si>
  <si>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</si>
  <si>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</si>
  <si>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</si>
  <si>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</si>
  <si>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</si>
  <si>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</si>
  <si>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</si>
  <si>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</si>
  <si>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</si>
  <si>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</si>
  <si>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</si>
  <si>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</si>
  <si>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</si>
  <si>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</si>
  <si>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</si>
  <si>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</si>
  <si>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</si>
  <si>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</si>
  <si>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</si>
  <si>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</si>
  <si>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</si>
  <si>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</si>
  <si>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</si>
  <si>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</si>
  <si>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</si>
  <si>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</si>
  <si>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</si>
  <si>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</si>
  <si>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</si>
  <si>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</si>
  <si>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</si>
  <si>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</si>
  <si>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</si>
  <si>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</si>
  <si>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</si>
  <si>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</si>
  <si>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</si>
  <si>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</si>
  <si>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</si>
  <si>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</si>
  <si>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</si>
  <si>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</si>
  <si>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</si>
  <si>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</si>
  <si>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</si>
  <si>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</si>
  <si>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</si>
  <si>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</si>
  <si>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</si>
  <si>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</si>
  <si>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</si>
  <si>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</si>
  <si>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</si>
  <si>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</si>
  <si>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</si>
  <si>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</si>
  <si>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</si>
  <si>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</si>
  <si>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</si>
  <si>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</si>
  <si>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</si>
  <si>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</si>
  <si>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</si>
  <si>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</si>
  <si>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</si>
  <si>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</si>
  <si>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</si>
  <si>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</si>
  <si>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</si>
  <si>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</si>
  <si>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</si>
  <si>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</si>
  <si>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</si>
  <si>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</si>
  <si>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</si>
  <si>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</si>
  <si>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</si>
  <si>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</si>
  <si>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</si>
  <si>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</si>
  <si>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</si>
  <si>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</si>
  <si>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</si>
  <si>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</si>
  <si>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</si>
  <si>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</si>
  <si>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</si>
  <si>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</si>
  <si>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</si>
  <si>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</si>
  <si>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</si>
  <si>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</si>
  <si>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</si>
  <si>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</si>
  <si>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</si>
  <si>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</si>
  <si>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</si>
  <si>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</si>
  <si>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</si>
  <si>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</si>
  <si>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</si>
  <si>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</si>
  <si>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</si>
  <si>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</si>
  <si>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</si>
  <si>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</si>
  <si>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</si>
  <si>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</si>
  <si>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</si>
  <si>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</si>
  <si>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</si>
  <si>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</si>
  <si>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</si>
  <si>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</si>
  <si>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</si>
  <si>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</si>
  <si>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</si>
  <si>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</si>
  <si>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</si>
  <si>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</si>
  <si>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</si>
  <si>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</si>
  <si>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</si>
  <si>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</si>
  <si>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</si>
  <si>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</si>
  <si>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</si>
  <si>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</si>
  <si>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</si>
  <si>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</si>
  <si>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</si>
  <si>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</si>
  <si>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</si>
  <si>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</si>
  <si>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</si>
  <si>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</si>
  <si>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</si>
  <si>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</si>
  <si>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</si>
  <si>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</si>
  <si>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</si>
  <si>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</si>
  <si>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</si>
  <si>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</si>
  <si>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</si>
  <si>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</si>
  <si>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</si>
  <si>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</si>
  <si>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</si>
  <si>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</si>
  <si>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</si>
  <si>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</si>
  <si>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</si>
  <si>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</si>
  <si>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</si>
  <si>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</si>
  <si>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</si>
  <si>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</si>
  <si>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</si>
  <si>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</si>
  <si>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</si>
  <si>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</si>
  <si>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</si>
  <si>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</si>
  <si>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</si>
  <si>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</si>
  <si>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</si>
  <si>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</si>
  <si>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</si>
  <si>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</si>
  <si>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</si>
  <si>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</si>
  <si>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</si>
  <si>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</si>
  <si>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</si>
  <si>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</si>
  <si>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</si>
  <si>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</si>
  <si>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</si>
  <si>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</si>
  <si>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</si>
  <si>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</si>
  <si>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</si>
  <si>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</si>
  <si>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</si>
  <si>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</si>
  <si>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</si>
  <si>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</si>
  <si>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</si>
  <si>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</si>
  <si>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</si>
  <si>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</si>
  <si>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</si>
  <si>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</si>
  <si>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</si>
  <si>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</si>
  <si>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</si>
  <si>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</si>
  <si>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</si>
  <si>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</si>
  <si>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</si>
  <si>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</si>
  <si>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</si>
  <si>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</si>
  <si>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</si>
  <si>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</si>
  <si>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</si>
  <si>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</si>
  <si>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</si>
  <si>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</si>
  <si>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</si>
  <si>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</si>
  <si>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</si>
  <si>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</si>
  <si>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</si>
  <si>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</si>
  <si>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</si>
  <si>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</si>
  <si>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</si>
  <si>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</si>
  <si>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</si>
  <si>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</si>
  <si>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</si>
  <si>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</si>
  <si>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</si>
  <si>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</si>
  <si>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</si>
  <si>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</si>
  <si>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</si>
  <si>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</si>
  <si>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</si>
  <si>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</si>
  <si>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</si>
  <si>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</si>
  <si>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</si>
  <si>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</si>
  <si>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</si>
  <si>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</si>
  <si>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</si>
  <si>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</si>
  <si>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</si>
  <si>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</si>
  <si>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</si>
  <si>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</si>
  <si>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</si>
  <si>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</si>
  <si>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</si>
  <si>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</si>
  <si>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</si>
  <si>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</si>
  <si>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</si>
  <si>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</si>
  <si>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</si>
  <si>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</si>
  <si>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</si>
  <si>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</si>
  <si>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</si>
  <si>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</si>
  <si>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</si>
  <si>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</si>
  <si>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</si>
  <si>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</si>
  <si>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</si>
  <si>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</si>
  <si>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</si>
  <si>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</si>
  <si>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</si>
  <si>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</si>
  <si>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</si>
  <si>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</si>
  <si>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</si>
  <si>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</si>
  <si>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</si>
  <si>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</si>
  <si>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</si>
  <si>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</si>
  <si>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</si>
  <si>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</si>
  <si>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</si>
  <si>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</si>
  <si>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</si>
  <si>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</si>
  <si>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</si>
  <si>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</si>
  <si>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</si>
  <si>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</si>
  <si>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</si>
  <si>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</si>
  <si>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</si>
  <si>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</si>
  <si>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</si>
  <si>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</si>
  <si>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</si>
  <si>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</si>
  <si>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</si>
  <si>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</si>
  <si>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</si>
  <si>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</si>
  <si>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</si>
  <si>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</si>
  <si>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</si>
  <si>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</si>
  <si>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</si>
  <si>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</si>
  <si>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</si>
  <si>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</si>
  <si>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</si>
  <si>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</si>
  <si>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</si>
  <si>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</si>
  <si>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</si>
  <si>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</si>
  <si>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</si>
  <si>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</si>
  <si>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</si>
  <si>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</si>
  <si>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</si>
  <si>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</si>
  <si>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</si>
  <si>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</si>
  <si>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</si>
  <si>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</si>
  <si>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</si>
  <si>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</si>
  <si>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</si>
  <si>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</si>
  <si>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</si>
  <si>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</si>
  <si>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</si>
  <si>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</si>
  <si>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</si>
  <si>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</si>
  <si>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</si>
  <si>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</si>
  <si>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</si>
  <si>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</si>
  <si>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</si>
  <si>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</si>
  <si>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</si>
  <si>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</si>
  <si>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</si>
  <si>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</si>
  <si>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</si>
  <si>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</si>
  <si>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</si>
  <si>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</si>
  <si>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</si>
  <si>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</si>
  <si>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</si>
  <si>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</si>
  <si>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</si>
  <si>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</si>
  <si>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</si>
  <si>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</si>
  <si>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</si>
  <si>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</si>
  <si>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</si>
  <si>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</si>
  <si>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</si>
  <si>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</si>
  <si>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</si>
  <si>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</si>
  <si>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</si>
  <si>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</si>
  <si>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</si>
  <si>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</si>
  <si>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</si>
  <si>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</si>
  <si>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</si>
  <si>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</si>
  <si>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</si>
  <si>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</si>
  <si>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</si>
  <si>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</si>
  <si>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</si>
  <si>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</si>
  <si>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</si>
  <si>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</si>
  <si>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</si>
  <si>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</si>
  <si>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</si>
  <si>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</si>
  <si>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</si>
  <si>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</si>
  <si>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</si>
  <si>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</si>
  <si>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</si>
  <si>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</si>
  <si>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</si>
  <si>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</si>
  <si>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</si>
  <si>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</si>
  <si>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</si>
  <si>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</si>
  <si>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</si>
  <si>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</si>
  <si>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</si>
  <si>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</si>
  <si>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</si>
  <si>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</si>
  <si>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</si>
  <si>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</si>
  <si>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</si>
  <si>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</si>
  <si>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</si>
  <si>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</si>
  <si>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</si>
  <si>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</si>
  <si>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</si>
  <si>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</si>
  <si>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</si>
  <si>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</si>
  <si>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</si>
  <si>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</si>
  <si>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</si>
  <si>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</si>
  <si>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</si>
  <si>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</si>
  <si>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</si>
  <si>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</si>
  <si>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</si>
  <si>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</si>
  <si>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</si>
  <si>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</si>
  <si>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</si>
  <si>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</si>
  <si>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</si>
  <si>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</si>
  <si>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</si>
  <si>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</si>
  <si>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</si>
  <si>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</si>
  <si>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</si>
  <si>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</si>
  <si>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</si>
  <si>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</si>
  <si>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</si>
  <si>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</si>
  <si>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</si>
  <si>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</si>
  <si>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</si>
  <si>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</si>
  <si>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</si>
  <si>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</si>
  <si>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</si>
  <si>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</si>
  <si>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</si>
  <si>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</si>
  <si>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</si>
  <si>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</si>
  <si>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</si>
  <si>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</si>
  <si>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</si>
  <si>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</si>
  <si>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</si>
  <si>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</si>
  <si>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</si>
  <si>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</si>
  <si>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</si>
  <si>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</si>
  <si>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</si>
  <si>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</si>
  <si>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</si>
  <si>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</si>
  <si>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</si>
  <si>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</si>
  <si>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</si>
  <si>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</si>
  <si>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</si>
  <si>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</si>
  <si>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</si>
  <si>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</si>
  <si>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</si>
  <si>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</si>
  <si>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</si>
  <si>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</si>
  <si>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</si>
  <si>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</si>
  <si>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</si>
  <si>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</si>
  <si>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</si>
  <si>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</si>
  <si>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</si>
  <si>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</si>
  <si>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</si>
  <si>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</si>
  <si>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</si>
  <si>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</si>
  <si>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</si>
  <si>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</si>
  <si>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</si>
  <si>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</si>
  <si>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</si>
  <si>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</si>
  <si>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</si>
  <si>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</si>
  <si>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</si>
  <si>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</si>
  <si>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</si>
  <si>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</si>
  <si>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</si>
  <si>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</si>
  <si>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</si>
  <si>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</si>
  <si>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</si>
  <si>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</si>
  <si>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</si>
  <si>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</si>
  <si>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</si>
  <si>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</si>
  <si>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</si>
  <si>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</si>
  <si>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</si>
  <si>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</si>
  <si>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</si>
  <si>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</si>
  <si>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</si>
  <si>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</si>
  <si>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</si>
  <si>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</si>
  <si>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</si>
  <si>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</si>
  <si>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</si>
  <si>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</si>
  <si>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</si>
  <si>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</si>
  <si>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</si>
  <si>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</si>
  <si>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</si>
  <si>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</si>
  <si>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</si>
  <si>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</si>
  <si>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</si>
  <si>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</si>
  <si>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</si>
  <si>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</si>
  <si>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</si>
  <si>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</si>
  <si>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</si>
  <si>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</si>
  <si>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</si>
  <si>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</si>
  <si>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</si>
  <si>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</si>
  <si>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</si>
  <si>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</si>
  <si>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</si>
  <si>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</si>
  <si>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</si>
  <si>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</si>
  <si>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</si>
  <si>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</si>
  <si>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</si>
  <si>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</si>
  <si>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</si>
  <si>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</si>
  <si>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</si>
  <si>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</si>
  <si>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</si>
  <si>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</si>
  <si>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</si>
  <si>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</si>
  <si>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</si>
  <si>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</si>
  <si>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</si>
  <si>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</si>
  <si>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</si>
  <si>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</si>
  <si>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</si>
  <si>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</si>
  <si>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</si>
  <si>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</si>
  <si>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</si>
  <si>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</si>
  <si>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</si>
  <si>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</si>
  <si>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</si>
  <si>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</si>
  <si>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</si>
  <si>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</si>
  <si>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</si>
  <si>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</si>
  <si>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</si>
  <si>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</si>
  <si>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</si>
  <si>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</si>
  <si>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</si>
  <si>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</si>
  <si>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</si>
  <si>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</si>
  <si>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</si>
  <si>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</si>
  <si>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</si>
  <si>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</si>
  <si>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</si>
  <si>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</si>
  <si>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</si>
  <si>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</si>
  <si>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</si>
  <si>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</si>
  <si>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</si>
  <si>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</si>
  <si>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</si>
  <si>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</si>
  <si>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</si>
  <si>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</si>
  <si>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</si>
  <si>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</si>
  <si>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</si>
  <si>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</si>
  <si>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</si>
  <si>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</si>
  <si>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</si>
  <si>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</si>
  <si>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</si>
  <si>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</si>
  <si>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</si>
  <si>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</si>
  <si>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</si>
  <si>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</si>
  <si>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</si>
  <si>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</si>
  <si>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</si>
  <si>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</si>
  <si>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</si>
  <si>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</si>
  <si>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</si>
  <si>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</si>
  <si>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</si>
  <si>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</si>
  <si>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</si>
  <si>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</si>
  <si>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</si>
  <si>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</si>
  <si>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</si>
  <si>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</si>
  <si>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</si>
  <si>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</si>
  <si>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</si>
  <si>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</si>
  <si>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</si>
  <si>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</si>
  <si>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</si>
  <si>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</si>
  <si>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</si>
  <si>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</si>
  <si>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</si>
  <si>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</si>
  <si>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</si>
  <si>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</si>
  <si>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</si>
  <si>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</si>
  <si>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</si>
  <si>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</si>
  <si>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</si>
  <si>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</si>
  <si>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</si>
  <si>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</si>
  <si>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</si>
  <si>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</si>
  <si>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</si>
  <si>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</si>
  <si>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</si>
  <si>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</si>
  <si>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</si>
  <si>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</si>
  <si>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</si>
  <si>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</si>
  <si>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</si>
  <si>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</si>
  <si>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</si>
  <si>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</si>
  <si>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</si>
  <si>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</si>
  <si>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</si>
  <si>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</si>
  <si>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</si>
  <si>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</si>
  <si>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</si>
  <si>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</si>
  <si>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</si>
  <si>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</si>
  <si>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</si>
  <si>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</si>
  <si>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</si>
  <si>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</si>
  <si>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</si>
  <si>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</si>
  <si>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</si>
  <si>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</si>
  <si>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</si>
  <si>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</si>
  <si>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</si>
  <si>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</si>
  <si>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</si>
  <si>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</si>
  <si>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</si>
  <si>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</si>
  <si>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</si>
  <si>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</si>
  <si>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</si>
  <si>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</si>
  <si>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</si>
  <si>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</si>
  <si>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</si>
  <si>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</si>
  <si>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</si>
  <si>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</si>
  <si>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</si>
  <si>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</si>
  <si>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</si>
  <si>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</si>
  <si>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</si>
  <si>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</si>
  <si>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</si>
  <si>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</si>
  <si>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</si>
  <si>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</si>
  <si>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</si>
  <si>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</si>
  <si>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</si>
  <si>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</si>
  <si>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</si>
  <si>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</si>
  <si>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</si>
  <si>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</si>
  <si>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</si>
  <si>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</si>
  <si>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</si>
  <si>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</si>
  <si>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</si>
  <si>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</si>
  <si>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</si>
  <si>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</si>
  <si>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</si>
  <si>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</si>
  <si>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</si>
  <si>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</si>
  <si>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</si>
  <si>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</si>
  <si>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</si>
  <si>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</si>
  <si>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</si>
  <si>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</si>
  <si>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</si>
  <si>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</si>
  <si>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</si>
  <si>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</si>
  <si>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</si>
  <si>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</si>
  <si>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</si>
  <si>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</si>
  <si>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</si>
  <si>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</si>
  <si>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</si>
  <si>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</si>
  <si>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</si>
  <si>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</si>
  <si>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</si>
  <si>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</si>
  <si>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</si>
  <si>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</si>
  <si>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</si>
  <si>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</si>
  <si>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</si>
  <si>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</si>
  <si>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</si>
  <si>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</si>
  <si>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</si>
  <si>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</si>
  <si>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</si>
  <si>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</si>
  <si>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</si>
  <si>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</si>
  <si>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</si>
  <si>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</si>
  <si>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</si>
  <si>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</si>
  <si>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</si>
  <si>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</si>
  <si>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</si>
  <si>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</si>
  <si>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</si>
  <si>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</si>
  <si>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</si>
  <si>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</si>
  <si>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</si>
  <si>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</si>
  <si>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</si>
  <si>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</si>
  <si>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</si>
  <si>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</si>
  <si>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</si>
  <si>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</si>
  <si>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</si>
  <si>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</si>
  <si>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</si>
  <si>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</si>
  <si>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</si>
  <si>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</si>
  <si>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</si>
  <si>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</si>
  <si>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</si>
  <si>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</si>
  <si>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</si>
  <si>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</si>
  <si>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</si>
  <si>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</si>
  <si>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</si>
  <si>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</si>
  <si>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</si>
  <si>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</si>
  <si>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</si>
  <si>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</si>
  <si>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</si>
  <si>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</si>
  <si>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</si>
  <si>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</si>
  <si>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</si>
  <si>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</si>
  <si>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</si>
  <si>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</si>
  <si>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</si>
  <si>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</si>
  <si>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</si>
  <si>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</si>
  <si>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</si>
  <si>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</si>
  <si>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</si>
  <si>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</si>
  <si>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</si>
  <si>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</si>
  <si>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</si>
  <si>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</si>
  <si>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</si>
  <si>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</si>
  <si>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</si>
  <si>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</si>
  <si>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</si>
  <si>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</si>
  <si>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</si>
  <si>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</si>
  <si>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</si>
  <si>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</si>
  <si>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</si>
  <si>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</si>
  <si>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</si>
  <si>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</si>
  <si>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</si>
  <si>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</si>
  <si>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</si>
  <si>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</si>
  <si>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</si>
  <si>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</si>
  <si>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</si>
  <si>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</si>
  <si>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</si>
  <si>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</si>
  <si>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</si>
  <si>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</si>
  <si>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</si>
  <si>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</si>
  <si>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</si>
  <si>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</si>
  <si>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</si>
  <si>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</si>
  <si>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</si>
  <si>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</si>
  <si>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</si>
  <si>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</si>
  <si>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</si>
  <si>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</si>
  <si>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</si>
  <si>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</si>
  <si>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</si>
  <si>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</si>
  <si>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</si>
  <si>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</si>
  <si>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</si>
  <si>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</si>
  <si>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</si>
  <si>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</si>
  <si>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</si>
  <si>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</si>
  <si>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</si>
  <si>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</si>
  <si>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</si>
  <si>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</si>
  <si>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</si>
  <si>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</si>
  <si>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</si>
  <si>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</si>
  <si>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</si>
  <si>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</si>
  <si>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</si>
  <si>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</si>
  <si>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</si>
  <si>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</si>
  <si>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</si>
  <si>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</si>
  <si>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</si>
  <si>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</si>
  <si>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</si>
  <si>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</si>
  <si>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</si>
  <si>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</si>
  <si>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</si>
  <si>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</si>
  <si>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</si>
  <si>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</si>
  <si>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</si>
  <si>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</si>
  <si>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</si>
  <si>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</si>
  <si>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</si>
  <si>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</si>
  <si>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</si>
  <si>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</si>
  <si>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</si>
  <si>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</si>
  <si>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</si>
  <si>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</si>
  <si>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</si>
  <si>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</si>
  <si>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</si>
  <si>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</si>
  <si>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</si>
  <si>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</si>
  <si>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</si>
  <si>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</si>
  <si>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</si>
  <si>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</si>
  <si>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</si>
  <si>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</si>
  <si>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</si>
  <si>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</si>
  <si>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</si>
  <si>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</si>
  <si>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</si>
  <si>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</si>
  <si>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</si>
  <si>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</si>
  <si>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</si>
  <si>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</si>
  <si>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</si>
  <si>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</si>
  <si>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</si>
  <si>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</si>
  <si>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</si>
  <si>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</si>
  <si>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</si>
  <si>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</si>
  <si>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</si>
  <si>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</si>
  <si>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</si>
  <si>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</si>
  <si>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</si>
  <si>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</si>
  <si>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</si>
  <si>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</si>
  <si>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</si>
  <si>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</si>
  <si>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</si>
  <si>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</si>
  <si>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</si>
  <si>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</si>
  <si>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</si>
  <si>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</si>
  <si>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</si>
  <si>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</si>
  <si>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</si>
  <si>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</si>
  <si>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</si>
  <si>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</si>
  <si>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</si>
  <si>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</si>
  <si>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</si>
  <si>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</si>
  <si>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</si>
  <si>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</si>
  <si>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</si>
  <si>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</si>
  <si>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</si>
  <si>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</si>
  <si>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</si>
  <si>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</si>
  <si>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</si>
  <si>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</si>
  <si>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</si>
  <si>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</si>
  <si>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</si>
  <si>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</si>
  <si>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</si>
  <si>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</si>
  <si>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</si>
  <si>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</si>
  <si>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</si>
  <si>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</si>
  <si>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</si>
  <si>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</si>
  <si>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</si>
  <si>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</si>
  <si>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</si>
  <si>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</si>
  <si>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</si>
  <si>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</si>
  <si>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</si>
  <si>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</si>
  <si>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</si>
  <si>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</si>
  <si>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</si>
  <si>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</si>
  <si>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</si>
  <si>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</si>
  <si>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</si>
  <si>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</si>
  <si>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</si>
  <si>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</si>
  <si>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</si>
  <si>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</si>
  <si>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</si>
  <si>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</si>
  <si>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</si>
  <si>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</si>
  <si>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</si>
  <si>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</si>
  <si>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</si>
  <si>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</si>
  <si>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</si>
  <si>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</si>
  <si>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</si>
  <si>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</si>
  <si>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</si>
  <si>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</si>
  <si>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</si>
  <si>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</si>
  <si>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</si>
  <si>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</si>
  <si>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</si>
  <si>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</si>
  <si>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</si>
  <si>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</si>
  <si>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</si>
  <si>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</si>
  <si>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</si>
  <si>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</si>
  <si>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</si>
  <si>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</si>
  <si>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</si>
  <si>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</si>
  <si>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</si>
  <si>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</si>
  <si>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</si>
  <si>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</si>
  <si>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</si>
  <si>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</si>
  <si>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</si>
  <si>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</si>
  <si>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</si>
  <si>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</si>
  <si>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</si>
  <si>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</si>
  <si>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</si>
  <si>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</si>
  <si>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</si>
  <si>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</si>
  <si>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</si>
  <si>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</si>
  <si>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</si>
  <si>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</si>
  <si>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</si>
  <si>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</si>
  <si>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</si>
  <si>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</si>
  <si>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</si>
  <si>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</si>
  <si>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</si>
  <si>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</si>
  <si>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</si>
  <si>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</si>
  <si>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</si>
  <si>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</si>
  <si>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</si>
  <si>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</si>
  <si>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</si>
  <si>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</si>
  <si>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</si>
  <si>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</si>
  <si>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</si>
  <si>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</si>
  <si>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</si>
  <si>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</si>
  <si>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</si>
  <si>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</si>
  <si>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</si>
  <si>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</si>
  <si>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</si>
  <si>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</si>
  <si>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</si>
  <si>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</si>
  <si>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</si>
  <si>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</si>
  <si>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</si>
  <si>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</si>
  <si>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</si>
  <si>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</si>
  <si>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</si>
  <si>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</si>
  <si>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</si>
  <si>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</si>
  <si>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</si>
  <si>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</si>
  <si>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</si>
  <si>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</si>
  <si>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</si>
  <si>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</si>
  <si>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</si>
  <si>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</si>
  <si>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</si>
  <si>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</si>
  <si>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</si>
  <si>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</si>
  <si>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</si>
  <si>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</si>
  <si>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</si>
  <si>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</si>
  <si>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</si>
  <si>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</si>
  <si>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</si>
  <si>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</si>
  <si>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</si>
  <si>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</si>
  <si>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</si>
  <si>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</si>
  <si>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</si>
  <si>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</si>
  <si>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</si>
  <si>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</si>
  <si>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</si>
  <si>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</si>
  <si>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</si>
  <si>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</si>
  <si>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</si>
  <si>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</si>
  <si>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</si>
  <si>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</si>
  <si>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</si>
  <si>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</si>
  <si>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</si>
  <si>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</si>
  <si>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</si>
  <si>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</si>
  <si>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</si>
  <si>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</si>
  <si>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</si>
  <si>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</si>
  <si>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</si>
  <si>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</si>
  <si>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</si>
  <si>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</si>
  <si>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</si>
  <si>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</si>
  <si>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</si>
  <si>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</si>
  <si>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</si>
  <si>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</si>
  <si>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</si>
  <si>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</si>
  <si>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</si>
  <si>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</si>
  <si>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</si>
  <si>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</si>
  <si>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</si>
  <si>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</si>
  <si>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</si>
  <si>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</si>
  <si>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</si>
  <si>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</si>
  <si>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</si>
  <si>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</si>
  <si>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</si>
  <si>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</si>
  <si>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</si>
  <si>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</si>
  <si>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</si>
  <si>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</si>
  <si>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</si>
  <si>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</si>
  <si>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</si>
  <si>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</si>
  <si>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</si>
  <si>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</si>
  <si>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</si>
  <si>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</si>
  <si>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</si>
  <si>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</si>
  <si>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</si>
  <si>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</si>
  <si>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</si>
  <si>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</si>
  <si>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</si>
  <si>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</si>
  <si>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</si>
  <si>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</si>
  <si>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</si>
  <si>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</si>
  <si>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</si>
  <si>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</si>
  <si>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</si>
  <si>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</si>
  <si>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</si>
  <si>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</si>
  <si>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</si>
  <si>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</si>
  <si>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</si>
  <si>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</si>
  <si>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</si>
  <si>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</si>
  <si>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</si>
  <si>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</si>
  <si>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</si>
  <si>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</si>
  <si>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</si>
  <si>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</si>
  <si>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</si>
  <si>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</si>
  <si>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</si>
  <si>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</si>
  <si>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</si>
  <si>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</si>
  <si>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</si>
  <si>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</si>
  <si>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</si>
  <si>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</si>
  <si>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</si>
  <si>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</si>
  <si>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</si>
  <si>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</si>
  <si>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</si>
  <si>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</si>
  <si>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</si>
  <si>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</si>
  <si>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</si>
  <si>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</si>
  <si>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</si>
  <si>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</si>
  <si>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</si>
  <si>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</si>
  <si>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</si>
  <si>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</si>
  <si>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</si>
  <si>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</si>
  <si>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</si>
  <si>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</si>
  <si>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</si>
  <si>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</si>
  <si>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</si>
  <si>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</si>
  <si>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</si>
  <si>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</si>
  <si>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</si>
  <si>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</si>
  <si>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</si>
  <si>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</si>
  <si>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</si>
  <si>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</si>
  <si>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</si>
  <si>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</si>
  <si>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</si>
  <si>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</si>
  <si>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</si>
  <si>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</si>
  <si>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</si>
  <si>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</si>
  <si>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</si>
  <si>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</si>
  <si>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</si>
  <si>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</si>
  <si>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</si>
  <si>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</si>
  <si>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</si>
  <si>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</si>
  <si>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</si>
  <si>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</si>
  <si>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</si>
  <si>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</si>
  <si>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</si>
  <si>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</si>
  <si>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</si>
  <si>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</si>
  <si>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</si>
  <si>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</si>
  <si>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</si>
  <si>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</si>
  <si>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</si>
  <si>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</si>
  <si>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</si>
  <si>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</si>
  <si>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</si>
  <si>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</si>
  <si>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</si>
  <si>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</si>
  <si>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</si>
  <si>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</si>
  <si>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</si>
  <si>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</si>
  <si>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</si>
  <si>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</si>
  <si>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</si>
  <si>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</si>
  <si>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</si>
  <si>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</si>
  <si>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</si>
  <si>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</si>
  <si>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</si>
  <si>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</si>
  <si>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</si>
  <si>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</si>
  <si>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</si>
  <si>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</si>
  <si>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</si>
  <si>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</si>
  <si>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</si>
  <si>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</si>
  <si>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</si>
  <si>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</si>
  <si>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</si>
  <si>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</si>
  <si>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</si>
  <si>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</si>
  <si>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</si>
  <si>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</si>
  <si>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</si>
  <si>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</si>
  <si>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</si>
  <si>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</si>
  <si>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</si>
  <si>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</si>
  <si>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</si>
  <si>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</si>
  <si>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</si>
  <si>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</si>
  <si>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</si>
  <si>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</si>
  <si>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</si>
  <si>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</si>
  <si>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</si>
  <si>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</si>
  <si>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</si>
  <si>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</si>
  <si>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</si>
  <si>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</si>
  <si>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</si>
  <si>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</si>
  <si>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</si>
  <si>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</si>
  <si>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</si>
  <si>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</si>
  <si>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</si>
  <si>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</si>
  <si>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</si>
  <si>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</si>
  <si>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</si>
  <si>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</si>
  <si>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</si>
  <si>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</si>
  <si>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</si>
  <si>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</si>
  <si>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</si>
  <si>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</si>
  <si>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</si>
  <si>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</si>
  <si>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</si>
  <si>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</si>
  <si>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</si>
  <si>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</si>
  <si>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</si>
  <si>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</si>
  <si>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</si>
  <si>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</si>
  <si>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</si>
  <si>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</si>
  <si>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</si>
  <si>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</si>
  <si>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</si>
  <si>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</si>
  <si>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</si>
  <si>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</si>
  <si>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</si>
  <si>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</si>
  <si>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</si>
  <si>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</si>
  <si>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</si>
  <si>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</si>
  <si>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</si>
  <si>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</si>
  <si>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</si>
  <si>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</si>
  <si>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</si>
  <si>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</si>
  <si>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</si>
  <si>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</si>
  <si>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</si>
  <si>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</si>
  <si>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</si>
  <si>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</si>
  <si>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</si>
  <si>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</si>
  <si>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</si>
  <si>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</si>
  <si>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</si>
  <si>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</si>
  <si>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</si>
  <si>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</si>
  <si>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</si>
  <si>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</si>
  <si>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</si>
  <si>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</si>
  <si>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</si>
  <si>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</si>
  <si>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</si>
  <si>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</si>
  <si>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</si>
  <si>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</si>
  <si>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</si>
  <si>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</si>
  <si>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</si>
  <si>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</si>
  <si>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</si>
  <si>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</si>
  <si>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</si>
  <si>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</si>
  <si>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</si>
  <si>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</si>
  <si>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</si>
  <si>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</si>
  <si>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</si>
  <si>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</si>
  <si>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</si>
  <si>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</si>
  <si>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</si>
  <si>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</si>
  <si>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</si>
  <si>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</si>
  <si>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</si>
  <si>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</si>
  <si>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</si>
  <si>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</si>
  <si>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</si>
  <si>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</si>
  <si>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</si>
  <si>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</si>
  <si>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</si>
  <si>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</si>
  <si>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</si>
  <si>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</si>
  <si>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</si>
  <si>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</si>
  <si>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</si>
  <si>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</si>
  <si>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</si>
  <si>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</si>
  <si>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</si>
  <si>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</si>
  <si>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</si>
  <si>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</si>
  <si>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</si>
  <si>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</si>
  <si>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</si>
  <si>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</si>
  <si>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</si>
  <si>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</si>
  <si>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</si>
  <si>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</si>
  <si>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</si>
  <si>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</si>
  <si>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</si>
  <si>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</si>
  <si>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</si>
  <si>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</si>
  <si>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</si>
  <si>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</si>
  <si>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</si>
  <si>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</si>
  <si>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</si>
  <si>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</si>
  <si>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</si>
  <si>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</si>
  <si>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</si>
  <si>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</si>
  <si>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</si>
  <si>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</si>
  <si>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</si>
  <si>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</si>
  <si>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</si>
  <si>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</si>
  <si>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</si>
  <si>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</si>
  <si>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</si>
  <si>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</si>
  <si>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</si>
  <si>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</si>
  <si>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</si>
  <si>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</si>
  <si>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</si>
  <si>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</si>
  <si>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</si>
  <si>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</si>
  <si>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</si>
  <si>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</si>
  <si>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</si>
  <si>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</si>
  <si>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</si>
  <si>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</si>
  <si>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</si>
  <si>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</si>
  <si>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</si>
  <si>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</si>
  <si>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</si>
  <si>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</si>
  <si>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</si>
  <si>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</si>
  <si>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</si>
  <si>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</si>
  <si>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</si>
  <si>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</si>
  <si>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</si>
  <si>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</si>
  <si>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</si>
  <si>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</si>
  <si>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</si>
  <si>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</si>
  <si>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</si>
  <si>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</si>
  <si>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</si>
  <si>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</si>
  <si>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</si>
  <si>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</si>
  <si>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</si>
  <si>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</si>
  <si>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</si>
  <si>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</si>
  <si>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</si>
  <si>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</si>
  <si>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</si>
  <si>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</si>
  <si>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</si>
  <si>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</si>
  <si>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</si>
  <si>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</si>
  <si>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</si>
  <si>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</si>
  <si>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</si>
  <si>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</si>
  <si>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</si>
  <si>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</si>
  <si>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</si>
  <si>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</si>
  <si>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</si>
  <si>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</si>
  <si>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</si>
  <si>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</si>
  <si>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</si>
  <si>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</si>
  <si>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</si>
  <si>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</si>
  <si>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</si>
  <si>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</si>
  <si>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</si>
  <si>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</si>
  <si>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</si>
  <si>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</si>
  <si>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</si>
  <si>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</si>
  <si>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</si>
  <si>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</si>
  <si>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</si>
  <si>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</si>
  <si>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</si>
  <si>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</si>
  <si>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</si>
  <si>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</si>
  <si>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</si>
  <si>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</si>
  <si>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</si>
  <si>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</si>
  <si>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</si>
  <si>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</si>
  <si>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</si>
  <si>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</si>
  <si>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</si>
  <si>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</si>
  <si>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</si>
  <si>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</si>
  <si>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</si>
  <si>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</si>
  <si>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</si>
  <si>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</si>
  <si>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</si>
  <si>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</si>
  <si>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</si>
  <si>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</si>
  <si>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</si>
  <si>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</si>
  <si>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</si>
  <si>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</si>
  <si>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</si>
  <si>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</si>
  <si>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</si>
  <si>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</si>
  <si>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</si>
  <si>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</si>
  <si>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</si>
  <si>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</si>
  <si>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</si>
  <si>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</si>
  <si>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</si>
  <si>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</si>
  <si>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</si>
  <si>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</si>
  <si>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</si>
  <si>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</si>
  <si>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</si>
  <si>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</si>
  <si>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</si>
  <si>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</si>
  <si>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</si>
  <si>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</si>
  <si>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</si>
  <si>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</si>
  <si>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</si>
  <si>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</si>
  <si>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</si>
  <si>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</si>
  <si>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</si>
  <si>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</si>
  <si>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</si>
  <si>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</si>
  <si>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</si>
  <si>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</si>
  <si>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</si>
  <si>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</si>
  <si>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</si>
  <si>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</si>
  <si>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</si>
  <si>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</si>
  <si>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</si>
  <si>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</si>
  <si>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</si>
  <si>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</si>
  <si>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</si>
  <si>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</si>
  <si>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</si>
  <si>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</si>
  <si>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</si>
  <si>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</si>
  <si>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</si>
  <si>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</si>
  <si>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</si>
  <si>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</si>
  <si>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</si>
  <si>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</si>
  <si>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</si>
  <si>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</si>
  <si>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</si>
  <si>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</si>
  <si>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</si>
  <si>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</si>
  <si>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</si>
  <si>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</si>
  <si>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</si>
  <si>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</si>
  <si>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</si>
  <si>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</si>
  <si>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</si>
  <si>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</si>
  <si>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</si>
  <si>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</si>
  <si>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</si>
  <si>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</si>
  <si>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</si>
  <si>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</si>
  <si>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</si>
  <si>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</si>
  <si>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</si>
  <si>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</si>
  <si>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</si>
  <si>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</si>
  <si>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</si>
  <si>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</si>
  <si>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</si>
  <si>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</si>
  <si>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</si>
  <si>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</si>
  <si>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</si>
  <si>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</si>
  <si>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</si>
  <si>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</si>
  <si>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</si>
  <si>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</si>
  <si>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</si>
  <si>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</si>
  <si>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</si>
  <si>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</si>
  <si>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</si>
  <si>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</si>
  <si>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</si>
  <si>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</si>
  <si>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</si>
  <si>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</si>
  <si>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</si>
  <si>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</si>
  <si>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</si>
  <si>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</si>
  <si>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</si>
  <si>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</si>
  <si>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</si>
  <si>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</si>
  <si>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</si>
  <si>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</si>
  <si>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</si>
  <si>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</si>
  <si>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</si>
  <si>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</si>
  <si>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</si>
  <si>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</si>
  <si>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</si>
  <si>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</si>
  <si>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</si>
  <si>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</si>
  <si>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</si>
  <si>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</si>
  <si>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</si>
  <si>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</si>
  <si>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</si>
  <si>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</si>
  <si>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</si>
  <si>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</si>
  <si>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</si>
  <si>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</si>
  <si>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</si>
  <si>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</si>
  <si>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</si>
  <si>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</si>
  <si>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</si>
  <si>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</si>
  <si>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</si>
  <si>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</si>
  <si>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</si>
  <si>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</si>
  <si>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</si>
  <si>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</si>
  <si>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</si>
  <si>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</si>
  <si>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</si>
  <si>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</si>
  <si>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</si>
  <si>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</si>
  <si>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</si>
  <si>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</si>
  <si>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</si>
  <si>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</si>
  <si>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</si>
  <si>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</si>
  <si>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</si>
  <si>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</si>
  <si>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</si>
  <si>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</si>
  <si>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</si>
  <si>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</si>
  <si>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</si>
  <si>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</si>
  <si>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</si>
  <si>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</si>
  <si>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</si>
  <si>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</si>
  <si>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</si>
  <si>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</si>
  <si>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</si>
  <si>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</si>
  <si>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</si>
  <si>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</si>
  <si>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</si>
  <si>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</si>
  <si>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</si>
  <si>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</si>
  <si>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</si>
  <si>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</si>
  <si>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</si>
  <si>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</si>
  <si>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</si>
  <si>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</si>
  <si>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</si>
  <si>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</si>
  <si>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</si>
  <si>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</si>
  <si>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</si>
  <si>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</si>
  <si>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</si>
  <si>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</si>
  <si>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</si>
  <si>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</si>
  <si>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</si>
  <si>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</si>
  <si>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</si>
  <si>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</si>
  <si>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</si>
  <si>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</si>
  <si>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</si>
  <si>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</si>
  <si>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</si>
  <si>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</si>
  <si>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</si>
  <si>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</si>
  <si>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</si>
  <si>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</si>
  <si>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</si>
  <si>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</si>
  <si>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</si>
  <si>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</si>
  <si>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</si>
  <si>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</si>
  <si>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</si>
  <si>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</si>
  <si>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</si>
  <si>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</si>
  <si>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</si>
  <si>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</si>
  <si>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</si>
  <si>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</si>
  <si>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</si>
  <si>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</si>
  <si>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</si>
  <si>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</si>
  <si>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</si>
  <si>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</si>
  <si>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</si>
  <si>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</si>
  <si>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</si>
  <si>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</si>
  <si>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</si>
  <si>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</si>
  <si>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</si>
  <si>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</si>
  <si>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</si>
  <si>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</si>
  <si>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</si>
  <si>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</si>
  <si>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</si>
  <si>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</si>
  <si>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</si>
  <si>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</si>
  <si>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</si>
  <si>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</si>
  <si>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</si>
  <si>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</si>
  <si>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</si>
  <si>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</si>
  <si>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</si>
  <si>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</si>
  <si>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</si>
  <si>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</si>
  <si>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</si>
  <si>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</si>
  <si>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</si>
  <si>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</si>
  <si>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</si>
  <si>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</si>
  <si>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</si>
  <si>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</si>
  <si>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</si>
  <si>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</si>
  <si>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</si>
  <si>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</si>
  <si>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</si>
  <si>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</si>
  <si>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</si>
  <si>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</si>
  <si>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</si>
  <si>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</si>
  <si>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</si>
  <si>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</si>
  <si>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</si>
  <si>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</si>
  <si>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</si>
  <si>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</si>
  <si>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</si>
  <si>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</si>
  <si>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</si>
  <si>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</si>
  <si>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</si>
  <si>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</si>
  <si>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</si>
  <si>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</si>
  <si>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</si>
  <si>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</si>
  <si>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</si>
  <si>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</si>
  <si>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</si>
  <si>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</si>
  <si>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</si>
  <si>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</si>
  <si>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</si>
  <si>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</si>
  <si>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</si>
  <si>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</si>
  <si>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</si>
  <si>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</si>
  <si>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</si>
  <si>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</si>
  <si>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</si>
  <si>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</si>
  <si>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</si>
  <si>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</si>
  <si>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</si>
  <si>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</si>
  <si>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</si>
  <si>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</si>
  <si>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</si>
  <si>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</si>
  <si>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</si>
  <si>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</si>
  <si>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</si>
  <si>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</si>
  <si>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</si>
  <si>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</si>
  <si>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</si>
  <si>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</si>
  <si>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</si>
  <si>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</si>
  <si>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</si>
  <si>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</si>
  <si>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</si>
  <si>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</si>
  <si>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</si>
  <si>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</si>
  <si>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</si>
  <si>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</si>
  <si>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</si>
  <si>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</si>
  <si>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</si>
  <si>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</si>
  <si>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</si>
  <si>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</si>
  <si>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</si>
  <si>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</si>
  <si>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</si>
  <si>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</si>
  <si>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</si>
  <si>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</si>
  <si>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</si>
  <si>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</si>
  <si>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</si>
  <si>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</si>
  <si>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</si>
  <si>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</si>
  <si>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</si>
  <si>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</si>
  <si>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</si>
  <si>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</si>
  <si>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</si>
  <si>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</si>
  <si>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</si>
  <si>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</si>
  <si>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</si>
  <si>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</si>
  <si>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</si>
  <si>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</si>
  <si>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</si>
  <si>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</si>
  <si>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</si>
  <si>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</si>
  <si>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</si>
  <si>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</si>
  <si>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</si>
  <si>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</si>
  <si>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</si>
  <si>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</si>
  <si>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</si>
  <si>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</si>
  <si>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</si>
  <si>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</si>
  <si>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</si>
  <si>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</si>
  <si>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</si>
  <si>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</si>
  <si>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</si>
  <si>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</si>
  <si>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</si>
  <si>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</si>
  <si>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</si>
  <si>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</si>
  <si>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</si>
  <si>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</si>
  <si>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</si>
  <si>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</si>
  <si>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</si>
  <si>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</si>
  <si>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</si>
  <si>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</si>
  <si>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</si>
  <si>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</si>
  <si>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</si>
  <si>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</si>
  <si>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</si>
  <si>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</si>
  <si>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</si>
  <si>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</si>
  <si>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</si>
  <si>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</si>
  <si>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</si>
  <si>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</si>
  <si>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</si>
  <si>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</si>
  <si>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</si>
  <si>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</si>
  <si>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</si>
  <si>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</si>
  <si>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</si>
  <si>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</si>
  <si>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</si>
  <si>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</si>
  <si>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</si>
  <si>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</si>
  <si>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</si>
  <si>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</si>
  <si>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</si>
  <si>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</si>
  <si>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</si>
  <si>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</si>
  <si>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</si>
  <si>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</si>
  <si>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</si>
  <si>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</si>
  <si>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</si>
  <si>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</si>
  <si>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</si>
  <si>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</si>
  <si>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</si>
  <si>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</si>
  <si>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</si>
  <si>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</si>
  <si>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</si>
  <si>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</si>
  <si>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</si>
  <si>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</si>
  <si>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</si>
  <si>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</si>
  <si>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</si>
  <si>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</si>
  <si>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</si>
  <si>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</si>
  <si>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</si>
  <si>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</si>
  <si>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</si>
  <si>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</si>
  <si>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</si>
  <si>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</si>
  <si>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</si>
  <si>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</si>
  <si>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</si>
  <si>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</si>
  <si>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</si>
  <si>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</si>
  <si>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</si>
  <si>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</si>
  <si>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</si>
  <si>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</si>
  <si>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</si>
  <si>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</si>
  <si>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</si>
  <si>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</si>
  <si>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</si>
  <si>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</si>
  <si>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</si>
  <si>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</si>
  <si>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</si>
  <si>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</si>
  <si>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</si>
  <si>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</si>
  <si>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</si>
  <si>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</si>
  <si>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</si>
  <si>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</si>
  <si>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</si>
  <si>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</si>
  <si>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</si>
  <si>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</si>
  <si>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</si>
  <si>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</si>
  <si>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</si>
  <si>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</si>
  <si>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</si>
  <si>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</si>
  <si>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</si>
  <si>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</si>
  <si>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</si>
  <si>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</si>
  <si>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</si>
  <si>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</si>
  <si>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</si>
  <si>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</si>
  <si>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</si>
  <si>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</si>
  <si>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</si>
  <si>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</si>
  <si>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</si>
  <si>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</si>
  <si>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</si>
  <si>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</si>
  <si>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</si>
  <si>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</si>
  <si>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</si>
  <si>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</si>
  <si>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</si>
  <si>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</si>
  <si>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</si>
  <si>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</si>
  <si>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</si>
  <si>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</si>
  <si>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</si>
  <si>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</si>
  <si>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</si>
  <si>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</si>
  <si>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</si>
  <si>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</si>
  <si>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</si>
  <si>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</si>
  <si>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</si>
  <si>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</si>
  <si>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</si>
  <si>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</si>
  <si>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</si>
  <si>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</si>
  <si>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</si>
  <si>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</si>
  <si>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</si>
  <si>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</si>
  <si>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</si>
  <si>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</si>
  <si>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</si>
  <si>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</si>
  <si>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</si>
  <si>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</si>
  <si>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</si>
  <si>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</si>
  <si>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</si>
  <si>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</si>
  <si>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</si>
  <si>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</si>
  <si>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</si>
  <si>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</si>
  <si>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</si>
  <si>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</si>
  <si>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</si>
  <si>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</si>
  <si>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</si>
  <si>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</si>
  <si>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</si>
  <si>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</si>
  <si>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</si>
  <si>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</si>
  <si>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</si>
  <si>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</si>
  <si>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</si>
  <si>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</si>
  <si>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</si>
  <si>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</si>
  <si>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</si>
  <si>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</si>
  <si>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</si>
  <si>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</si>
  <si>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</si>
  <si>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</si>
  <si>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</si>
  <si>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</si>
  <si>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</si>
  <si>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</si>
  <si>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</si>
  <si>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</si>
  <si>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</si>
  <si>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</si>
  <si>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</si>
  <si>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</si>
  <si>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</si>
  <si>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</si>
  <si>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</si>
  <si>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</si>
  <si>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</si>
  <si>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</si>
  <si>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</si>
  <si>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</si>
  <si>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</si>
  <si>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</si>
  <si>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</si>
  <si>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</si>
  <si>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</si>
  <si>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</si>
  <si>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</si>
  <si>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</si>
  <si>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</si>
  <si>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</si>
  <si>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</si>
  <si>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</si>
  <si>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</si>
  <si>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</si>
  <si>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</si>
  <si>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</si>
  <si>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</si>
  <si>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</si>
  <si>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</si>
  <si>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</si>
  <si>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</si>
  <si>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</si>
  <si>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</si>
  <si>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</si>
  <si>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</si>
  <si>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</si>
  <si>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</si>
  <si>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</si>
  <si>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</si>
  <si>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</si>
  <si>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</si>
  <si>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</si>
  <si>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</si>
  <si>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</si>
  <si>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</si>
  <si>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</si>
  <si>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</si>
  <si>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</si>
  <si>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</si>
  <si>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</si>
  <si>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</si>
  <si>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</si>
  <si>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</si>
  <si>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</si>
  <si>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</si>
  <si>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</si>
  <si>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</si>
  <si>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</si>
  <si>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</si>
  <si>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</si>
  <si>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</si>
  <si>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</si>
  <si>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</si>
  <si>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</si>
  <si>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</si>
  <si>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</si>
  <si>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</si>
  <si>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</si>
  <si>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</si>
  <si>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</si>
  <si>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</si>
  <si>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</si>
  <si>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</si>
  <si>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</si>
  <si>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</si>
  <si>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</si>
  <si>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</si>
  <si>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</si>
  <si>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</si>
  <si>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</si>
  <si>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</si>
  <si>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</si>
  <si>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</si>
  <si>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</si>
  <si>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</si>
  <si>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</si>
  <si>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</si>
  <si>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</si>
  <si>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</si>
  <si>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</si>
  <si>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</si>
  <si>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</si>
  <si>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</si>
  <si>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</si>
  <si>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</si>
  <si>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</si>
  <si>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</si>
  <si>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</si>
  <si>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</si>
  <si>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</si>
  <si>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</si>
  <si>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</si>
  <si>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</si>
  <si>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</si>
  <si>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</si>
  <si>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</si>
  <si>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</si>
  <si>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</si>
  <si>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</si>
  <si>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</si>
  <si>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</si>
  <si>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</si>
  <si>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</si>
  <si>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</si>
  <si>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</si>
  <si>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</si>
  <si>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</si>
  <si>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</si>
  <si>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</si>
  <si>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</si>
  <si>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</si>
  <si>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</si>
  <si>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</si>
  <si>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</si>
  <si>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</si>
  <si>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</si>
  <si>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</si>
  <si>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</si>
  <si>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</si>
  <si>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</si>
  <si>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</si>
  <si>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</si>
  <si>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</si>
  <si>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</si>
  <si>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</si>
  <si>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</si>
  <si>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</si>
  <si>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</si>
  <si>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</si>
  <si>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</si>
  <si>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</si>
  <si>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</si>
  <si>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</si>
  <si>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</si>
  <si>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</si>
  <si>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</si>
  <si>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</si>
  <si>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</si>
  <si>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</si>
  <si>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</si>
  <si>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</si>
  <si>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</si>
  <si>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</si>
  <si>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</si>
  <si>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</si>
  <si>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</si>
  <si>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</si>
  <si>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</si>
  <si>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</si>
  <si>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</si>
  <si>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</si>
  <si>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</si>
  <si>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</si>
  <si>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</si>
  <si>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</si>
  <si>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</si>
  <si>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</si>
  <si>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</si>
  <si>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</si>
  <si>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</si>
  <si>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</si>
  <si>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</si>
  <si>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</si>
  <si>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</si>
  <si>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</si>
  <si>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</si>
  <si>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</si>
  <si>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</si>
  <si>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</si>
  <si>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</si>
  <si>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</si>
  <si>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</si>
  <si>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</si>
  <si>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</si>
  <si>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</si>
  <si>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</si>
  <si>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</si>
  <si>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</si>
  <si>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</si>
  <si>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</si>
  <si>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</si>
  <si>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</si>
  <si>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</si>
  <si>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</si>
  <si>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</si>
  <si>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</si>
  <si>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</si>
  <si>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</si>
  <si>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</si>
  <si>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</si>
  <si>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</si>
  <si>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</si>
  <si>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</si>
  <si>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</si>
  <si>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</si>
  <si>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</si>
  <si>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</si>
  <si>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</si>
  <si>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</si>
  <si>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</si>
  <si>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</si>
  <si>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</si>
  <si>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</si>
  <si>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</si>
  <si>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</si>
  <si>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</si>
  <si>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</si>
  <si>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</si>
  <si>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</si>
  <si>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</si>
  <si>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</si>
  <si>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</si>
  <si>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</si>
  <si>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</si>
  <si>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</si>
  <si>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</si>
  <si>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</si>
  <si>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</si>
  <si>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</si>
  <si>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</si>
  <si>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</si>
  <si>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</si>
  <si>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</si>
  <si>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</si>
  <si>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</si>
  <si>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</si>
  <si>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</si>
  <si>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</si>
  <si>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</si>
  <si>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</si>
  <si>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</si>
  <si>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</si>
  <si>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</si>
  <si>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</si>
  <si>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</si>
  <si>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</si>
  <si>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</si>
  <si>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</si>
  <si>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</si>
  <si>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</si>
  <si>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</si>
  <si>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</si>
  <si>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</si>
  <si>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</si>
  <si>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</si>
  <si>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</si>
  <si>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</si>
  <si>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</si>
  <si>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</si>
  <si>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</si>
  <si>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</si>
  <si>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</si>
  <si>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</si>
  <si>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</si>
  <si>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</si>
  <si>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</si>
  <si>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</si>
  <si>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</si>
  <si>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</si>
  <si>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</si>
  <si>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</si>
  <si>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</si>
  <si>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</si>
  <si>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</si>
  <si>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</si>
  <si>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</si>
  <si>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</si>
  <si>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</si>
  <si>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</si>
  <si>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</si>
  <si>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</si>
  <si>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</si>
  <si>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</si>
  <si>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</si>
  <si>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</si>
  <si>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</si>
  <si>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</si>
  <si>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</si>
  <si>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</si>
  <si>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</si>
  <si>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</si>
  <si>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</si>
  <si>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</si>
  <si>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</si>
  <si>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</si>
  <si>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</si>
  <si>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</si>
  <si>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</si>
  <si>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</si>
  <si>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</si>
  <si>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</si>
  <si>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</si>
  <si>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</si>
  <si>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</si>
  <si>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</si>
  <si>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</si>
  <si>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</si>
  <si>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</si>
  <si>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</si>
  <si>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</si>
  <si>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</si>
  <si>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</si>
  <si>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</si>
  <si>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</si>
  <si>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</si>
  <si>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</si>
  <si>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</si>
  <si>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</si>
  <si>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</si>
  <si>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</si>
  <si>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</si>
  <si>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</si>
  <si>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</si>
  <si>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</si>
  <si>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</si>
  <si>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</si>
  <si>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</si>
  <si>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</si>
  <si>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</si>
  <si>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</si>
  <si>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</si>
  <si>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</si>
  <si>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</si>
  <si>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</si>
  <si>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</si>
  <si>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</si>
  <si>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</si>
  <si>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</si>
  <si>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</si>
  <si>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</si>
  <si>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</si>
  <si>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</si>
  <si>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</si>
  <si>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</si>
  <si>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</si>
  <si>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</si>
  <si>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</si>
  <si>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</si>
  <si>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</si>
  <si>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</si>
  <si>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</si>
  <si>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</si>
  <si>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</si>
  <si>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</si>
  <si>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</si>
  <si>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</si>
  <si>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</si>
  <si>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</si>
  <si>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</si>
  <si>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</si>
  <si>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</si>
  <si>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</si>
  <si>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</si>
  <si>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</si>
  <si>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</si>
  <si>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</si>
  <si>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</si>
  <si>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</si>
  <si>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</si>
  <si>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</si>
  <si>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</si>
  <si>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</si>
  <si>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</si>
  <si>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</si>
  <si>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</si>
  <si>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</si>
  <si>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</si>
  <si>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</si>
  <si>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</si>
  <si>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</si>
  <si>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</si>
  <si>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</si>
  <si>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</si>
  <si>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</si>
  <si>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</si>
  <si>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</si>
  <si>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</si>
  <si>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</si>
  <si>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</si>
  <si>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</si>
  <si>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</si>
  <si>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</si>
  <si>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</si>
  <si>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</si>
  <si>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</si>
  <si>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</si>
  <si>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</si>
  <si>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</si>
  <si>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</si>
  <si>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</si>
  <si>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</si>
  <si>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</si>
  <si>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</si>
  <si>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</si>
  <si>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</si>
  <si>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</si>
  <si>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</si>
  <si>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</si>
  <si>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</si>
  <si>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</si>
  <si>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</si>
  <si>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</si>
  <si>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</si>
  <si>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</si>
  <si>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</si>
  <si>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</si>
  <si>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</si>
  <si>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</si>
  <si>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</si>
  <si>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</si>
  <si>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</si>
  <si>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</si>
  <si>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</si>
  <si>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</si>
  <si>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</si>
  <si>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</si>
  <si>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</si>
  <si>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</si>
  <si>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</si>
  <si>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</si>
  <si>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</si>
  <si>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</si>
  <si>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</si>
  <si>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</si>
  <si>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</si>
  <si>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</si>
  <si>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</si>
  <si>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</si>
  <si>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</si>
  <si>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</si>
  <si>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</si>
  <si>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</si>
  <si>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</si>
  <si>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</si>
  <si>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</si>
  <si>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</si>
  <si>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</si>
  <si>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</si>
  <si>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</si>
  <si>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</si>
  <si>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</si>
  <si>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</si>
  <si>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</si>
  <si>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</si>
  <si>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</si>
  <si>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</si>
  <si>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</si>
  <si>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</si>
  <si>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</si>
  <si>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</si>
  <si>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</si>
  <si>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</si>
  <si>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</si>
  <si>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</si>
  <si>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</si>
  <si>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</si>
  <si>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</si>
  <si>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</si>
  <si>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</si>
  <si>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</si>
  <si>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</si>
  <si>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</si>
  <si>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</si>
  <si>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</si>
  <si>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</si>
  <si>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</si>
  <si>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</si>
  <si>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</si>
  <si>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</si>
  <si>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</si>
  <si>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</si>
  <si>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</si>
  <si>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</si>
  <si>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</si>
  <si>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</si>
  <si>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</si>
  <si>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</si>
  <si>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</si>
  <si>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</si>
  <si>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</si>
  <si>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</si>
  <si>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</si>
  <si>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</si>
  <si>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</si>
  <si>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</si>
  <si>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</si>
  <si>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</si>
  <si>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</si>
  <si>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</si>
  <si>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</si>
  <si>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</si>
  <si>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</si>
  <si>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</si>
  <si>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</si>
  <si>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</si>
  <si>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</si>
  <si>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</si>
  <si>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</si>
  <si>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</si>
  <si>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</si>
  <si>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</si>
  <si>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</si>
  <si>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</si>
  <si>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</si>
  <si>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</si>
  <si>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</si>
  <si>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</si>
  <si>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</si>
  <si>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</si>
  <si>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</si>
  <si>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</si>
  <si>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</si>
  <si>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</si>
  <si>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</si>
  <si>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</si>
  <si>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</si>
  <si>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</si>
  <si>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</si>
  <si>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</si>
  <si>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</si>
  <si>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</si>
  <si>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</si>
  <si>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</si>
  <si>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</si>
  <si>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</si>
  <si>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</si>
  <si>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</si>
  <si>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</si>
  <si>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</si>
  <si>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</si>
  <si>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</si>
  <si>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</si>
  <si>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</si>
  <si>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</si>
  <si>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</si>
  <si>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</si>
  <si>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</si>
  <si>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</si>
  <si>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</si>
  <si>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</si>
  <si>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</si>
  <si>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</si>
  <si>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</si>
  <si>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</si>
  <si>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</si>
  <si>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</si>
  <si>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</si>
  <si>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</si>
  <si>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</si>
  <si>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</si>
  <si>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</si>
  <si>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</si>
  <si>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</si>
  <si>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</si>
  <si>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</si>
  <si>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</si>
  <si>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</si>
  <si>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</si>
  <si>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</si>
  <si>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</si>
  <si>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</si>
  <si>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</si>
  <si>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</si>
  <si>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</si>
  <si>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</si>
  <si>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</si>
  <si>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</si>
  <si>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</si>
  <si>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</si>
  <si>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</si>
  <si>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</si>
  <si>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</si>
  <si>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</si>
  <si>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</si>
  <si>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</si>
  <si>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</si>
  <si>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</si>
  <si>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</si>
  <si>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</si>
  <si>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</si>
  <si>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</si>
  <si>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</si>
  <si>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</si>
  <si>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</si>
  <si>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</si>
  <si>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</si>
  <si>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</si>
  <si>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</si>
  <si>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</si>
  <si>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</si>
  <si>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</si>
  <si>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</si>
  <si>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</si>
  <si>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</si>
  <si>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</si>
  <si>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</si>
  <si>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</si>
  <si>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</si>
  <si>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</si>
  <si>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</si>
  <si>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</si>
  <si>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</si>
  <si>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</si>
  <si>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</si>
  <si>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</si>
  <si>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</si>
  <si>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</si>
  <si>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</si>
  <si>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</si>
  <si>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</si>
  <si>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</si>
  <si>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</si>
  <si>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</si>
  <si>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</si>
  <si>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</si>
  <si>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</si>
  <si>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</si>
  <si>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</si>
  <si>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</si>
  <si>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</si>
  <si>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</si>
  <si>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</si>
  <si>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</si>
  <si>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</si>
  <si>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</si>
  <si>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</si>
  <si>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</si>
  <si>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</si>
  <si>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</si>
  <si>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</si>
  <si>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</si>
  <si>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</si>
  <si>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</si>
  <si>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</si>
  <si>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</si>
  <si>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</si>
  <si>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</si>
  <si>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</si>
  <si>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</si>
  <si>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</si>
  <si>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</si>
  <si>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</si>
  <si>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</si>
  <si>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</si>
  <si>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</si>
  <si>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</si>
  <si>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</si>
  <si>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</si>
  <si>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</si>
  <si>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</si>
  <si>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</si>
  <si>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</si>
  <si>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</si>
  <si>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</si>
  <si>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</si>
  <si>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</si>
  <si>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</si>
  <si>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</si>
  <si>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</si>
  <si>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</si>
  <si>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</si>
  <si>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</si>
  <si>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</si>
  <si>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</si>
  <si>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</si>
  <si>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</si>
  <si>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</si>
  <si>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</si>
  <si>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</si>
  <si>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</si>
  <si>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</si>
  <si>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</si>
  <si>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</si>
  <si>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</si>
  <si>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</si>
  <si>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</si>
  <si>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</si>
  <si>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</si>
  <si>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</si>
  <si>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</si>
  <si>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</si>
  <si>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</si>
  <si>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</si>
  <si>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</si>
  <si>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</si>
  <si>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</si>
  <si>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</si>
  <si>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</si>
  <si>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</si>
  <si>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</si>
  <si>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</si>
  <si>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</si>
  <si>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</si>
  <si>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</si>
  <si>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</si>
  <si>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</si>
  <si>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</si>
  <si>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</si>
  <si>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</si>
  <si>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</si>
  <si>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</si>
  <si>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</si>
  <si>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</si>
  <si>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</si>
  <si>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</si>
  <si>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</si>
  <si>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</si>
  <si>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</si>
  <si>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</si>
  <si>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</si>
  <si>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</si>
  <si>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</si>
  <si>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</si>
  <si>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</si>
  <si>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</si>
  <si>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</si>
  <si>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</si>
  <si>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</si>
  <si>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</si>
  <si>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</si>
  <si>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</si>
  <si>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</si>
  <si>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</si>
  <si>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</si>
  <si>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</si>
  <si>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</si>
  <si>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</si>
  <si>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</si>
  <si>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</si>
  <si>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</si>
  <si>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</si>
  <si>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</si>
  <si>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</si>
  <si>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</si>
  <si>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</si>
  <si>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</si>
  <si>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</si>
  <si>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</si>
  <si>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</si>
  <si>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</si>
  <si>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</si>
  <si>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</si>
  <si>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</si>
  <si>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</si>
  <si>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</si>
  <si>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</si>
  <si>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</si>
  <si>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</si>
  <si>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</si>
  <si>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</si>
  <si>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</si>
  <si>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</si>
  <si>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</si>
  <si>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</si>
  <si>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</si>
  <si>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</si>
  <si>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</si>
  <si>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</si>
  <si>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</si>
  <si>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</si>
  <si>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</si>
  <si>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</si>
  <si>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</si>
  <si>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</si>
  <si>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</si>
  <si>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</si>
  <si>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</si>
  <si>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</si>
  <si>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</si>
  <si>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</si>
  <si>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</si>
  <si>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</si>
  <si>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</si>
  <si>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</si>
  <si>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</si>
  <si>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</si>
  <si>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</si>
  <si>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</si>
  <si>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</si>
  <si>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</si>
  <si>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</si>
  <si>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</si>
  <si>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</si>
  <si>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</si>
  <si>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</si>
  <si>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</si>
  <si>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</si>
  <si>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</si>
  <si>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</si>
  <si>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</si>
  <si>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</si>
  <si>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</si>
  <si>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</si>
  <si>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</si>
  <si>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</si>
  <si>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</si>
  <si>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</si>
  <si>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</si>
  <si>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</si>
  <si>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</si>
  <si>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</si>
  <si>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</si>
  <si>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</si>
  <si>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</si>
  <si>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</si>
  <si>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</si>
  <si>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</si>
  <si>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</si>
  <si>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</si>
  <si>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</si>
  <si>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</si>
  <si>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</si>
  <si>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</si>
  <si>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</si>
  <si>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</si>
  <si>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</si>
  <si>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</si>
  <si>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</si>
  <si>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</si>
  <si>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</si>
  <si>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</si>
  <si>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</si>
  <si>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</si>
  <si>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</si>
  <si>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</si>
  <si>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</si>
  <si>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</si>
  <si>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</si>
  <si>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</si>
  <si>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</si>
  <si>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</si>
  <si>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</si>
  <si>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</si>
  <si>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</si>
  <si>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</si>
  <si>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</si>
  <si>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</si>
  <si>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</si>
  <si>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</si>
  <si>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</si>
  <si>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</si>
  <si>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</si>
  <si>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</si>
  <si>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</si>
  <si>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</si>
  <si>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</si>
  <si>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</si>
  <si>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</si>
  <si>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</si>
  <si>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</si>
  <si>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</si>
  <si>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</si>
  <si>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</si>
  <si>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</si>
  <si>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</si>
  <si>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</si>
  <si>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</si>
  <si>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</si>
  <si>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</si>
  <si>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</si>
  <si>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</si>
  <si>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</si>
  <si>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</si>
  <si>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</si>
  <si>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</si>
  <si>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</si>
  <si>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</si>
  <si>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</si>
  <si>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</si>
  <si>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</si>
  <si>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</si>
  <si>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</si>
  <si>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</si>
  <si>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</si>
  <si>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</si>
  <si>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</si>
  <si>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</si>
  <si>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</si>
  <si>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</si>
  <si>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</si>
  <si>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</si>
  <si>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</si>
  <si>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</si>
  <si>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</si>
  <si>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</si>
  <si>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</si>
  <si>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</si>
  <si>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</si>
  <si>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</si>
  <si>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</si>
  <si>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</si>
  <si>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</si>
  <si>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</si>
  <si>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</si>
  <si>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</si>
  <si>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</si>
  <si>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</si>
  <si>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</si>
  <si>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</si>
  <si>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</si>
  <si>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</si>
  <si>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</si>
  <si>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</si>
  <si>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</si>
  <si>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</si>
  <si>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</si>
  <si>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</si>
  <si>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</si>
  <si>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</si>
  <si>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</si>
  <si>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</si>
  <si>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</si>
  <si>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</si>
  <si>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</si>
  <si>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</si>
  <si>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</si>
  <si>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</si>
  <si>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</si>
  <si>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</si>
  <si>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</si>
  <si>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</si>
  <si>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</si>
  <si>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</si>
  <si>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</si>
  <si>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</si>
  <si>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</si>
  <si>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</si>
  <si>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</si>
  <si>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</si>
  <si>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</si>
  <si>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</si>
  <si>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</si>
  <si>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</si>
  <si>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</si>
  <si>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</si>
  <si>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</si>
  <si>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</si>
  <si>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</si>
  <si>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</si>
  <si>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</si>
  <si>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</si>
  <si>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</si>
  <si>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</si>
  <si>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</si>
  <si>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</si>
  <si>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</si>
  <si>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</si>
  <si>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</si>
  <si>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</si>
  <si>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</si>
  <si>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</si>
  <si>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</si>
  <si>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</si>
  <si>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</si>
  <si>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</si>
  <si>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</si>
  <si>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</si>
  <si>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</si>
  <si>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</si>
  <si>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</si>
  <si>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</si>
  <si>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</si>
  <si>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</si>
  <si>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</si>
  <si>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</si>
  <si>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</si>
  <si>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</si>
  <si>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</si>
  <si>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</si>
  <si>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</si>
  <si>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</si>
  <si>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</si>
  <si>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</si>
  <si>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</si>
  <si>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</si>
  <si>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</si>
  <si>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</si>
  <si>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</si>
  <si>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</si>
  <si>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</si>
  <si>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</si>
  <si>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</si>
  <si>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</si>
  <si>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</si>
  <si>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</si>
  <si>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</si>
  <si>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</si>
  <si>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</si>
  <si>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</si>
  <si>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</si>
  <si>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</si>
  <si>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</si>
  <si>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</si>
  <si>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</si>
  <si>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</si>
  <si>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</si>
  <si>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</si>
  <si>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</si>
  <si>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</si>
  <si>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</si>
  <si>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</si>
  <si>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</si>
  <si>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</si>
  <si>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</si>
  <si>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</si>
  <si>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</si>
  <si>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</si>
  <si>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</si>
  <si>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</si>
  <si>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</si>
  <si>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</si>
  <si>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</si>
  <si>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</si>
  <si>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</si>
  <si>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</si>
  <si>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</si>
  <si>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</si>
  <si>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</si>
  <si>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</si>
  <si>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</si>
  <si>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</si>
  <si>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</si>
  <si>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</si>
  <si>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</si>
  <si>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</si>
  <si>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</si>
  <si>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</si>
  <si>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</si>
  <si>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</si>
  <si>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</si>
  <si>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</si>
  <si>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</si>
  <si>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</si>
  <si>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</si>
  <si>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</si>
  <si>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</si>
  <si>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</si>
  <si>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</si>
  <si>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</si>
  <si>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</si>
  <si>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</si>
  <si>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</si>
  <si>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</si>
  <si>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</si>
  <si>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</si>
  <si>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</si>
  <si>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</si>
  <si>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</si>
  <si>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</si>
  <si>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</si>
  <si>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</si>
  <si>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</si>
  <si>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</si>
  <si>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</si>
  <si>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</si>
  <si>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</si>
  <si>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</si>
  <si>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</si>
  <si>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</si>
  <si>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</si>
  <si>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</si>
  <si>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</si>
  <si>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</si>
  <si>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</si>
  <si>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</si>
  <si>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</si>
  <si>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</si>
  <si>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</si>
  <si>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</si>
  <si>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</si>
  <si>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</si>
  <si>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</si>
  <si>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</si>
  <si>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</si>
  <si>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</si>
  <si>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</si>
  <si>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</si>
  <si>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</si>
  <si>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</si>
  <si>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</si>
  <si>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</si>
  <si>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</si>
  <si>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</si>
  <si>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</si>
  <si>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</si>
  <si>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</si>
  <si>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</si>
  <si>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</si>
  <si>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</si>
  <si>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</si>
  <si>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</si>
  <si>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</si>
  <si>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</si>
  <si>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</si>
  <si>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</si>
  <si>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</si>
  <si>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</si>
  <si>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</si>
  <si>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</si>
  <si>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</si>
  <si>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</si>
  <si>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</si>
  <si>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</si>
  <si>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</si>
  <si>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</si>
  <si>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</si>
  <si>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</si>
  <si>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</si>
  <si>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</si>
  <si>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</si>
  <si>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</si>
  <si>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</si>
  <si>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</si>
  <si>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</si>
  <si>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</si>
  <si>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</si>
  <si>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</si>
  <si>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</si>
  <si>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</si>
  <si>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</si>
  <si>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</si>
  <si>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</si>
  <si>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</si>
  <si>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</si>
  <si>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</si>
  <si>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</si>
  <si>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</si>
  <si>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</si>
  <si>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</si>
  <si>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</si>
  <si>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</si>
  <si>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</si>
  <si>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</si>
  <si>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</si>
  <si>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</si>
  <si>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</si>
  <si>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</si>
  <si>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</si>
  <si>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</si>
  <si>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</si>
  <si>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</si>
  <si>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</si>
  <si>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</si>
  <si>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</si>
  <si>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</si>
  <si>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</si>
  <si>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</si>
  <si>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</si>
  <si>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</si>
  <si>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</si>
  <si>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</si>
  <si>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</si>
  <si>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</si>
  <si>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</si>
  <si>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</si>
  <si>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</si>
  <si>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</si>
  <si>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</si>
  <si>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</si>
  <si>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</si>
  <si>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</si>
  <si>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</si>
  <si>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</si>
  <si>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</si>
  <si>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</si>
  <si>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</si>
  <si>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</si>
  <si>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</si>
  <si>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</si>
  <si>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</si>
  <si>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</si>
  <si>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</si>
  <si>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</si>
  <si>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</si>
  <si>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</si>
  <si>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</si>
  <si>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</si>
  <si>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</si>
  <si>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</si>
  <si>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</si>
  <si>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</si>
  <si>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</si>
  <si>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</si>
  <si>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</si>
  <si>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</si>
  <si>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</si>
  <si>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</si>
  <si>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</si>
  <si>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</si>
  <si>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</si>
  <si>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</si>
  <si>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</si>
  <si>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</si>
  <si>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</si>
  <si>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</si>
  <si>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</si>
  <si>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</si>
  <si>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</si>
  <si>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</si>
  <si>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</si>
  <si>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</si>
  <si>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</si>
  <si>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</si>
  <si>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</si>
  <si>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</si>
  <si>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</si>
  <si>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</si>
  <si>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</si>
  <si>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</si>
  <si>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</si>
  <si>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</si>
  <si>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</si>
  <si>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</si>
  <si>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</si>
  <si>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</si>
  <si>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</si>
  <si>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</si>
  <si>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</si>
  <si>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</si>
  <si>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</si>
  <si>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</si>
  <si>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</si>
  <si>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</si>
  <si>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</si>
  <si>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</si>
  <si>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</si>
  <si>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</si>
  <si>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</si>
  <si>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</si>
  <si>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</si>
  <si>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</si>
  <si>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</si>
  <si>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</si>
  <si>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</si>
  <si>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</si>
  <si>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</si>
  <si>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</si>
  <si>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</si>
  <si>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</si>
  <si>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</si>
  <si>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</si>
  <si>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</si>
  <si>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</si>
  <si>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</si>
  <si>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</si>
  <si>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</si>
  <si>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</si>
  <si>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</si>
  <si>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</si>
  <si>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</si>
  <si>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</si>
  <si>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</si>
  <si>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</si>
  <si>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</si>
  <si>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</si>
  <si>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</si>
  <si>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</si>
  <si>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</si>
  <si>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</si>
  <si>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</si>
  <si>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</si>
  <si>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</si>
  <si>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</si>
  <si>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</si>
  <si>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</si>
  <si>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</si>
  <si>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</si>
  <si>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</si>
  <si>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</si>
  <si>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</si>
  <si>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</si>
  <si>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</si>
  <si>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</si>
  <si>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</si>
  <si>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</si>
  <si>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</si>
  <si>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</si>
  <si>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</si>
  <si>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</si>
  <si>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</si>
  <si>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</si>
  <si>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</si>
  <si>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</si>
  <si>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</si>
  <si>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</si>
  <si>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</si>
  <si>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</si>
  <si>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</si>
  <si>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</si>
  <si>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</si>
  <si>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</si>
  <si>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</si>
  <si>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</si>
  <si>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</si>
  <si>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</si>
  <si>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</si>
  <si>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</si>
  <si>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</si>
  <si>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</si>
  <si>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</si>
  <si>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</si>
  <si>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</si>
  <si>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</si>
  <si>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</si>
  <si>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</si>
  <si>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</si>
  <si>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</si>
  <si>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</si>
  <si>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</si>
  <si>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</si>
  <si>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</si>
  <si>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</si>
  <si>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</si>
  <si>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</si>
  <si>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</si>
  <si>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</si>
  <si>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</si>
  <si>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</si>
  <si>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</si>
  <si>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</si>
  <si>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</si>
  <si>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</si>
  <si>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</si>
  <si>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</si>
  <si>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</si>
  <si>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</si>
  <si>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</si>
  <si>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</si>
  <si>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</si>
  <si>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</si>
  <si>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</si>
  <si>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</si>
  <si>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</si>
  <si>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</si>
  <si>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</si>
  <si>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</si>
  <si>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</si>
  <si>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</si>
  <si>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</si>
  <si>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</si>
  <si>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</si>
  <si>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</si>
  <si>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</si>
  <si>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</si>
  <si>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</si>
  <si>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</si>
  <si>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</si>
  <si>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</si>
  <si>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</si>
  <si>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</si>
  <si>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</si>
  <si>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</si>
  <si>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</si>
  <si>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</si>
  <si>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</si>
  <si>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</si>
  <si>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</si>
  <si>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</si>
  <si>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</si>
  <si>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</si>
  <si>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</si>
  <si>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</si>
  <si>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</si>
  <si>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</si>
  <si>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</si>
  <si>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</si>
  <si>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</si>
  <si>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</si>
  <si>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</si>
  <si>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</si>
  <si>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</si>
  <si>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</si>
  <si>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</si>
  <si>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</si>
  <si>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</si>
  <si>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</si>
  <si>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</si>
  <si>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</si>
  <si>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</si>
  <si>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</si>
  <si>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</si>
  <si>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</si>
  <si>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</si>
  <si>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</si>
  <si>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</si>
  <si>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</si>
  <si>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</si>
  <si>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</si>
  <si>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</si>
  <si>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</si>
  <si>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</si>
  <si>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</si>
  <si>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</si>
  <si>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</si>
  <si>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</si>
  <si>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</si>
  <si>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</si>
  <si>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</si>
  <si>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</si>
  <si>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</si>
  <si>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</si>
  <si>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</si>
  <si>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</si>
  <si>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</si>
  <si>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</si>
  <si>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</si>
  <si>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</si>
  <si>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</si>
  <si>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</si>
  <si>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</si>
  <si>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</si>
  <si>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</si>
  <si>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</si>
  <si>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</si>
  <si>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</si>
  <si>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</si>
  <si>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</si>
  <si>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</si>
  <si>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</si>
  <si>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</si>
  <si>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</si>
  <si>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</si>
  <si>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</si>
  <si>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</si>
  <si>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</si>
  <si>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</si>
  <si>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</si>
  <si>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</si>
  <si>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</si>
  <si>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</si>
  <si>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</si>
  <si>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</si>
  <si>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</si>
  <si>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</si>
  <si>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</si>
  <si>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</si>
  <si>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</si>
  <si>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</si>
  <si>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</si>
  <si>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</si>
  <si>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</si>
  <si>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</si>
  <si>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</si>
  <si>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</si>
  <si>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</si>
  <si>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</si>
  <si>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</si>
  <si>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</si>
  <si>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</si>
  <si>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</si>
  <si>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</si>
  <si>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</si>
  <si>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</si>
  <si>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</si>
  <si>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</si>
  <si>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</si>
  <si>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</si>
  <si>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</si>
  <si>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</si>
  <si>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</si>
  <si>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</si>
  <si>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</si>
  <si>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</si>
  <si>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</si>
  <si>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</si>
  <si>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</si>
  <si>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</si>
  <si>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</si>
  <si>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</si>
  <si>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</si>
  <si>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</si>
  <si>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</si>
  <si>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</si>
  <si>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</si>
  <si>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</si>
  <si>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</si>
  <si>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</si>
  <si>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</si>
  <si>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</si>
  <si>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</si>
  <si>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</si>
  <si>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</si>
  <si>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</si>
  <si>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</si>
  <si>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</si>
  <si>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</si>
  <si>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</si>
  <si>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</si>
  <si>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</si>
  <si>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</si>
  <si>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</si>
  <si>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</si>
  <si>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</si>
  <si>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</si>
  <si>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</si>
  <si>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</si>
  <si>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</si>
  <si>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</si>
  <si>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</si>
  <si>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</si>
  <si>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</si>
  <si>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</si>
  <si>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</si>
  <si>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</si>
  <si>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</si>
  <si>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</si>
  <si>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</si>
  <si>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</si>
  <si>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</si>
  <si>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</si>
  <si>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</si>
  <si>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</si>
  <si>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</si>
  <si>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</si>
  <si>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</si>
  <si>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</si>
  <si>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</si>
  <si>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</si>
  <si>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</si>
  <si>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</si>
  <si>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</si>
  <si>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</si>
  <si>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</si>
  <si>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</si>
  <si>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</si>
  <si>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</si>
  <si>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</si>
  <si>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</si>
  <si>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</si>
  <si>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</si>
  <si>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</si>
  <si>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</si>
  <si>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</si>
  <si>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</si>
  <si>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</si>
  <si>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</si>
  <si>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</si>
  <si>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</si>
  <si>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</si>
  <si>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</si>
  <si>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</si>
  <si>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</si>
  <si>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</si>
  <si>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</si>
  <si>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</si>
  <si>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</si>
  <si>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</si>
  <si>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</si>
  <si>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</si>
  <si>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</si>
  <si>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</si>
  <si>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</si>
  <si>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</si>
  <si>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</si>
  <si>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</si>
  <si>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</si>
  <si>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</si>
  <si>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</si>
  <si>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</si>
  <si>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</si>
  <si>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</si>
  <si>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</si>
  <si>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</si>
  <si>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</si>
  <si>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</si>
  <si>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</si>
  <si>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</si>
  <si>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</si>
  <si>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</si>
  <si>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</si>
  <si>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</si>
  <si>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</si>
  <si>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</si>
  <si>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</si>
  <si>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</si>
  <si>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</si>
  <si>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</si>
  <si>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</si>
  <si>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</si>
  <si>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</si>
  <si>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</si>
  <si>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</si>
  <si>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</si>
  <si>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</si>
  <si>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</si>
  <si>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</si>
  <si>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</si>
  <si>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</si>
  <si>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</si>
  <si>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</si>
  <si>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</si>
  <si>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</si>
  <si>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</si>
  <si>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</si>
  <si>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</si>
  <si>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</si>
  <si>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</si>
  <si>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</si>
  <si>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</si>
  <si>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</si>
  <si>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</si>
  <si>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</si>
  <si>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</si>
  <si>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</si>
  <si>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</si>
  <si>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</si>
  <si>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</si>
  <si>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</si>
  <si>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</si>
  <si>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</si>
  <si>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</si>
  <si>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</si>
  <si>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</si>
  <si>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</si>
  <si>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</si>
  <si>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</si>
  <si>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</si>
  <si>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</si>
  <si>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</si>
  <si>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</si>
  <si>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</si>
  <si>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</si>
  <si>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</si>
  <si>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</si>
  <si>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</si>
  <si>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</si>
  <si>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</si>
  <si>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</si>
  <si>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</si>
  <si>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</si>
  <si>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</si>
  <si>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</si>
  <si>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</si>
  <si>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</si>
  <si>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</si>
  <si>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</si>
  <si>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</si>
  <si>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</si>
  <si>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</si>
  <si>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</si>
  <si>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</si>
  <si>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</si>
  <si>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</si>
  <si>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</si>
  <si>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</si>
  <si>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</si>
  <si>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</si>
  <si>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</si>
  <si>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</si>
  <si>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</si>
  <si>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</si>
  <si>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</si>
  <si>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</si>
  <si>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</si>
  <si>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</si>
  <si>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</si>
  <si>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</si>
  <si>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</si>
  <si>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</si>
  <si>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</si>
  <si>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</si>
  <si>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</si>
  <si>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</si>
  <si>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</si>
  <si>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</si>
  <si>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</si>
  <si>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</si>
  <si>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</si>
  <si>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</si>
  <si>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</si>
  <si>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</si>
  <si>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</si>
  <si>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</si>
  <si>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</si>
  <si>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</si>
  <si>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</si>
  <si>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</si>
  <si>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</si>
  <si>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</si>
  <si>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</si>
  <si>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</si>
  <si>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</si>
  <si>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</si>
  <si>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</si>
  <si>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</si>
  <si>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</si>
  <si>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</si>
  <si>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</si>
  <si>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</si>
  <si>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</si>
  <si>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</si>
  <si>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</si>
  <si>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</si>
  <si>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</si>
  <si>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</si>
  <si>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</si>
  <si>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</si>
  <si>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</si>
  <si>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</si>
  <si>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</si>
  <si>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</si>
  <si>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</si>
  <si>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</si>
  <si>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</si>
  <si>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</si>
  <si>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</si>
  <si>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</si>
  <si>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</si>
  <si>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</si>
  <si>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</si>
  <si>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</si>
  <si>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</si>
  <si>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</si>
  <si>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</si>
  <si>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</si>
  <si>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</si>
  <si>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</si>
  <si>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</si>
  <si>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</si>
  <si>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</si>
  <si>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</si>
  <si>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</si>
  <si>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</si>
  <si>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</si>
  <si>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</si>
  <si>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</si>
  <si>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</si>
  <si>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</si>
  <si>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</si>
  <si>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</si>
  <si>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</si>
  <si>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</si>
  <si>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</si>
  <si>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</si>
  <si>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</si>
  <si>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</si>
  <si>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</si>
  <si>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</si>
  <si>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</si>
  <si>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</si>
  <si>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</si>
  <si>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</si>
  <si>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</si>
  <si>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</si>
  <si>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</si>
  <si>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</si>
  <si>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</si>
  <si>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</si>
  <si>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</si>
  <si>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</si>
  <si>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</si>
  <si>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</si>
  <si>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</si>
  <si>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</si>
  <si>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</si>
  <si>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</si>
  <si>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</si>
  <si>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</si>
  <si>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</si>
  <si>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</si>
  <si>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</si>
  <si>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</si>
  <si>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</si>
  <si>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</si>
  <si>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</si>
  <si>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</si>
  <si>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</si>
  <si>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</si>
  <si>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</si>
  <si>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</si>
  <si>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</si>
  <si>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</si>
  <si>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</si>
  <si>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</si>
  <si>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</si>
  <si>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</si>
  <si>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</si>
  <si>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</si>
  <si>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</si>
  <si>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</si>
  <si>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</si>
  <si>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</si>
  <si>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</si>
  <si>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</si>
  <si>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</si>
  <si>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</si>
  <si>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</si>
  <si>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</si>
  <si>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</si>
  <si>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</si>
  <si>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</si>
  <si>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</si>
  <si>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</si>
  <si>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</si>
  <si>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</si>
  <si>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</si>
  <si>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</si>
  <si>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</si>
  <si>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</si>
  <si>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</si>
  <si>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</si>
  <si>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</si>
  <si>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</si>
  <si>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</si>
  <si>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</si>
  <si>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</si>
  <si>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</si>
  <si>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</si>
  <si>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</si>
  <si>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</si>
  <si>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</si>
  <si>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</si>
  <si>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</si>
  <si>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</si>
  <si>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</si>
  <si>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</si>
  <si>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</si>
  <si>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</si>
  <si>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</si>
  <si>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</si>
  <si>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</si>
  <si>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</si>
  <si>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</si>
  <si>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</si>
  <si>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</si>
  <si>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</si>
  <si>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</si>
  <si>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</si>
  <si>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</si>
  <si>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</si>
  <si>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</si>
  <si>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</si>
  <si>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</si>
  <si>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</si>
  <si>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</si>
  <si>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</si>
  <si>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</si>
  <si>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</si>
  <si>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</si>
  <si>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</si>
  <si>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</si>
  <si>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</si>
  <si>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</si>
  <si>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</si>
  <si>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</si>
  <si>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</si>
  <si>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</si>
  <si>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</si>
  <si>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</si>
  <si>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</si>
  <si>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</si>
  <si>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</si>
  <si>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</si>
  <si>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</si>
  <si>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</si>
  <si>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</si>
  <si>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</si>
  <si>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</si>
  <si>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</si>
  <si>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</si>
  <si>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</si>
  <si>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</si>
  <si>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</si>
  <si>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</si>
  <si>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</si>
  <si>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</si>
  <si>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</si>
  <si>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</si>
  <si>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</si>
  <si>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</si>
  <si>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</si>
  <si>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</si>
  <si>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</si>
  <si>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</si>
  <si>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</si>
  <si>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</si>
  <si>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</si>
  <si>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</si>
  <si>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</si>
  <si>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</si>
  <si>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</si>
  <si>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</si>
  <si>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</si>
  <si>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</si>
  <si>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</si>
  <si>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</si>
  <si>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</si>
  <si>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</si>
  <si>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</si>
  <si>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</si>
  <si>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</si>
  <si>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</si>
  <si>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</si>
  <si>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</si>
  <si>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</si>
  <si>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</si>
  <si>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</si>
  <si>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</si>
  <si>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</si>
  <si>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</si>
  <si>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</si>
  <si>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</si>
  <si>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</si>
  <si>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</si>
  <si>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</si>
  <si>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</si>
  <si>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</si>
  <si>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</si>
  <si>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</si>
  <si>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</si>
  <si>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</si>
  <si>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</si>
  <si>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</si>
  <si>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</si>
  <si>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</si>
  <si>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</si>
  <si>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</si>
  <si>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</si>
  <si>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</si>
  <si>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</si>
  <si>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</si>
  <si>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</si>
  <si>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</si>
  <si>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</si>
  <si>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</si>
  <si>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</si>
  <si>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</si>
  <si>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</si>
  <si>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</si>
  <si>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</si>
  <si>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</si>
  <si>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</si>
  <si>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</si>
  <si>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</si>
  <si>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</si>
  <si>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</si>
  <si>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</si>
  <si>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</si>
  <si>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</si>
  <si>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</si>
  <si>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</si>
  <si>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</si>
  <si>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</si>
  <si>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</si>
  <si>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</si>
  <si>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</si>
  <si>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</si>
  <si>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</si>
  <si>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</si>
  <si>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</si>
  <si>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</si>
  <si>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</si>
  <si>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</si>
  <si>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</si>
  <si>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</si>
  <si>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</si>
  <si>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</si>
  <si>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</si>
  <si>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</si>
  <si>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</si>
  <si>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</si>
  <si>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</si>
  <si>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</si>
  <si>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</si>
  <si>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</si>
  <si>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</si>
  <si>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</si>
  <si>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</si>
  <si>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</si>
  <si>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</si>
  <si>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</si>
  <si>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</si>
  <si>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</si>
  <si>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</si>
  <si>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</si>
  <si>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</si>
  <si>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</si>
  <si>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</si>
  <si>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</si>
  <si>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</si>
  <si>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</si>
  <si>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</si>
  <si>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</si>
  <si>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</si>
  <si>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</si>
  <si>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</si>
  <si>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</si>
  <si>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</si>
  <si>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</si>
  <si>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</si>
  <si>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</si>
  <si>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</si>
  <si>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</si>
  <si>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</si>
  <si>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</si>
  <si>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</si>
  <si>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</si>
  <si>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</si>
  <si>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</si>
  <si>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</si>
  <si>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</si>
  <si>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</si>
  <si>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</si>
  <si>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</si>
  <si>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</si>
  <si>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</si>
  <si>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</si>
  <si>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</si>
  <si>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</si>
  <si>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</si>
  <si>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</si>
  <si>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</si>
  <si>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</si>
  <si>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</si>
  <si>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</si>
  <si>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</si>
  <si>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</si>
  <si>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</si>
  <si>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</si>
  <si>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</si>
  <si>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</si>
  <si>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</si>
  <si>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</si>
  <si>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</si>
  <si>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</si>
  <si>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</si>
  <si>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</si>
  <si>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</si>
  <si>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</si>
  <si>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</si>
  <si>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</si>
  <si>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</si>
  <si>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</si>
  <si>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</si>
  <si>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</si>
  <si>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</si>
  <si>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</si>
  <si>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</si>
  <si>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</si>
  <si>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</si>
  <si>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</si>
  <si>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</si>
  <si>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</si>
  <si>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</si>
  <si>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</si>
  <si>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</si>
  <si>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</si>
  <si>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</si>
  <si>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</si>
  <si>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</si>
  <si>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</si>
  <si>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</si>
  <si>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</si>
  <si>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</si>
  <si>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</si>
  <si>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</si>
  <si>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</si>
  <si>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</si>
  <si>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</si>
  <si>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</si>
  <si>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</si>
  <si>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</si>
  <si>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</si>
  <si>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</si>
  <si>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</si>
  <si>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</si>
  <si>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</si>
  <si>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</si>
  <si>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</si>
  <si>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</si>
  <si>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</si>
  <si>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</si>
  <si>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</si>
  <si>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</si>
  <si>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</si>
  <si>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</si>
  <si>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</si>
  <si>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</si>
  <si>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</si>
  <si>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</si>
  <si>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</si>
  <si>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</si>
  <si>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</si>
  <si>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</si>
  <si>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</si>
  <si>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</si>
  <si>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</si>
  <si>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</si>
  <si>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</si>
  <si>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</si>
  <si>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</si>
  <si>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</si>
  <si>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</si>
  <si>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</si>
  <si>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</si>
  <si>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</si>
  <si>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</si>
  <si>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</si>
  <si>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</si>
  <si>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</si>
  <si>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</si>
  <si>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</si>
  <si>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</si>
  <si>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</si>
  <si>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</si>
  <si>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</si>
  <si>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</si>
  <si>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</si>
  <si>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</si>
  <si>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</si>
  <si>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</si>
  <si>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</si>
  <si>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</si>
  <si>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</si>
  <si>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</si>
  <si>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</si>
  <si>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</si>
  <si>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</si>
  <si>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</si>
  <si>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</si>
  <si>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</si>
  <si>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</si>
  <si>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</si>
  <si>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</si>
  <si>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</si>
  <si>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</si>
  <si>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</si>
  <si>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</si>
  <si>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</si>
  <si>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</si>
  <si>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</si>
  <si>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</si>
  <si>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</si>
  <si>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</si>
  <si>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</si>
  <si>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</si>
  <si>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</si>
  <si>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</si>
  <si>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</si>
  <si>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</si>
  <si>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</si>
  <si>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</si>
  <si>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</si>
  <si>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</si>
  <si>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</si>
  <si>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</si>
  <si>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</si>
  <si>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</si>
  <si>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</si>
  <si>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</si>
  <si>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</si>
  <si>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</si>
  <si>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</si>
  <si>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</si>
  <si>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</si>
  <si>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</si>
  <si>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</si>
  <si>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</si>
  <si>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</si>
  <si>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</si>
  <si>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</si>
  <si>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</si>
  <si>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</si>
  <si>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</si>
  <si>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</si>
  <si>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</si>
  <si>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</si>
  <si>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</si>
  <si>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</si>
  <si>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</si>
  <si>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</si>
  <si>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</si>
  <si>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</si>
  <si>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</si>
  <si>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</si>
  <si>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</si>
  <si>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</si>
  <si>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</si>
  <si>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</si>
  <si>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</si>
  <si>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</si>
  <si>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</si>
  <si>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</si>
  <si>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</si>
  <si>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</si>
  <si>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</si>
  <si>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</si>
  <si>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</si>
  <si>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</si>
  <si>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</si>
  <si>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</si>
  <si>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</si>
  <si>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</si>
  <si>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</si>
  <si>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</si>
  <si>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</si>
  <si>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</si>
  <si>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</si>
  <si>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</si>
  <si>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</si>
  <si>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</si>
  <si>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</si>
  <si>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</si>
  <si>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</si>
  <si>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</si>
  <si>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</si>
  <si>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</si>
  <si>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</si>
  <si>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</si>
  <si>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</si>
  <si>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</si>
  <si>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</si>
  <si>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</si>
  <si>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</si>
  <si>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</si>
  <si>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</si>
  <si>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</si>
  <si>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</si>
  <si>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</si>
  <si>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</si>
  <si>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</si>
  <si>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</si>
  <si>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</si>
  <si>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</si>
  <si>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</si>
  <si>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</si>
  <si>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</si>
  <si>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</si>
  <si>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</si>
  <si>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</si>
  <si>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</si>
  <si>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</si>
  <si>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</si>
  <si>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</si>
  <si>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</si>
  <si>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</si>
  <si>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</si>
  <si>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</si>
  <si>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</si>
  <si>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</si>
  <si>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</si>
  <si>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</si>
  <si>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</si>
  <si>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</si>
  <si>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</si>
  <si>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</si>
  <si>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</si>
  <si>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</si>
  <si>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</si>
  <si>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</si>
  <si>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</si>
  <si>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</si>
  <si>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</si>
  <si>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</si>
  <si>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</si>
  <si>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</si>
  <si>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</si>
  <si>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</si>
  <si>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</si>
  <si>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</si>
  <si>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</si>
  <si>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</si>
  <si>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</si>
  <si>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</si>
  <si>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</si>
  <si>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</si>
  <si>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</si>
  <si>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</si>
  <si>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</si>
  <si>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</si>
  <si>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</si>
  <si>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</si>
  <si>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</si>
  <si>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</si>
  <si>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</si>
  <si>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</si>
  <si>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</si>
  <si>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</si>
  <si>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</si>
  <si>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</si>
  <si>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</si>
  <si>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</si>
  <si>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</si>
  <si>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</si>
  <si>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</si>
  <si>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</si>
  <si>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</si>
  <si>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</si>
  <si>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</si>
  <si>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</si>
  <si>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</si>
  <si>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</si>
  <si>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</si>
  <si>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</si>
  <si>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</si>
  <si>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</si>
  <si>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</si>
  <si>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</si>
  <si>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</si>
  <si>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</si>
  <si>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</si>
  <si>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</si>
  <si>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</si>
  <si>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</si>
  <si>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</si>
  <si>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</si>
  <si>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</si>
  <si>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</si>
  <si>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</si>
  <si>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</si>
  <si>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</si>
  <si>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</si>
  <si>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</si>
  <si>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</si>
  <si>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</si>
  <si>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</si>
  <si>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</si>
  <si>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</si>
  <si>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</si>
  <si>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</si>
  <si>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</si>
  <si>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</si>
  <si>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</si>
  <si>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</si>
  <si>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</si>
  <si>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</si>
  <si>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</si>
  <si>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</si>
  <si>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</si>
  <si>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</si>
  <si>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</si>
  <si>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</si>
  <si>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</si>
  <si>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</si>
  <si>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</si>
  <si>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</si>
  <si>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</si>
  <si>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</si>
  <si>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</si>
  <si>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</si>
  <si>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</si>
  <si>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</si>
  <si>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</si>
  <si>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</si>
  <si>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</si>
  <si>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</si>
  <si>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</si>
  <si>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</si>
  <si>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</si>
  <si>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</si>
  <si>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</si>
  <si>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</si>
  <si>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</si>
  <si>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</si>
  <si>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</si>
  <si>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</si>
  <si>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</si>
  <si>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</si>
  <si>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</si>
  <si>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</si>
  <si>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</si>
  <si>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</si>
  <si>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</si>
  <si>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</si>
  <si>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</si>
  <si>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</si>
  <si>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</si>
  <si>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</si>
  <si>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</si>
  <si>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</si>
  <si>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</si>
  <si>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</si>
  <si>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</si>
  <si>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</si>
  <si>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</si>
  <si>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</si>
  <si>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</si>
  <si>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</si>
  <si>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</si>
  <si>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</si>
  <si>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</si>
  <si>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</si>
  <si>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</si>
  <si>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</si>
  <si>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</si>
  <si>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</si>
  <si>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</si>
  <si>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</si>
  <si>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</si>
  <si>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</si>
  <si>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</si>
  <si>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</si>
  <si>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</si>
  <si>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</si>
  <si>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</si>
  <si>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</si>
  <si>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</si>
  <si>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</si>
  <si>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</si>
  <si>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</si>
  <si>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</si>
  <si>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</si>
  <si>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</si>
  <si>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</si>
  <si>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</si>
  <si>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</si>
  <si>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</si>
  <si>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</si>
  <si>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</si>
  <si>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</si>
  <si>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</si>
  <si>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</si>
  <si>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</si>
  <si>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</si>
  <si>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</si>
  <si>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</si>
  <si>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</si>
  <si>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</si>
  <si>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</si>
  <si>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</si>
  <si>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</si>
  <si>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</si>
  <si>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</si>
  <si>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</si>
  <si>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</si>
  <si>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</si>
  <si>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</si>
  <si>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</si>
  <si>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</si>
  <si>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</si>
  <si>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</si>
  <si>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</si>
  <si>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</si>
  <si>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</si>
  <si>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</si>
  <si>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</si>
  <si>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</si>
  <si>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</si>
  <si>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</si>
  <si>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</si>
  <si>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</si>
  <si>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</si>
  <si>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</si>
  <si>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</si>
  <si>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</si>
  <si>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</si>
  <si>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</si>
  <si>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</si>
  <si>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</si>
  <si>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</si>
  <si>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</si>
  <si>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</si>
  <si>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</si>
  <si>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</si>
  <si>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</si>
  <si>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</si>
  <si>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</si>
  <si>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</si>
  <si>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</si>
  <si>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</si>
  <si>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</si>
  <si>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</si>
  <si>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</si>
  <si>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</si>
  <si>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</si>
  <si>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</si>
  <si>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</si>
  <si>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</si>
  <si>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</si>
  <si>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</si>
  <si>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</si>
  <si>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</si>
  <si>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</si>
  <si>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</si>
  <si>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</si>
  <si>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</si>
  <si>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</si>
  <si>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</si>
  <si>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</si>
  <si>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</si>
  <si>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</si>
  <si>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</si>
  <si>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</si>
  <si>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</si>
  <si>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</si>
  <si>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</si>
  <si>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</si>
  <si>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</si>
  <si>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</si>
  <si>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</si>
  <si>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</si>
  <si>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</si>
  <si>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</si>
  <si>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</si>
  <si>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</si>
  <si>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</si>
  <si>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</si>
  <si>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</si>
  <si>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</si>
  <si>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</si>
  <si>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</si>
  <si>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</si>
  <si>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</si>
  <si>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</si>
  <si>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</si>
  <si>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</si>
  <si>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</si>
  <si>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</si>
  <si>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</si>
  <si>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</si>
  <si>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</si>
  <si>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</si>
  <si>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</si>
  <si>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</si>
  <si>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</si>
  <si>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</si>
  <si>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</si>
  <si>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</si>
  <si>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</si>
  <si>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</si>
  <si>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</si>
  <si>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</si>
  <si>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</si>
  <si>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</si>
  <si>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</si>
  <si>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</si>
  <si>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</si>
  <si>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</si>
  <si>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</si>
  <si>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</si>
  <si>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</si>
  <si>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</si>
  <si>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</si>
  <si>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</si>
  <si>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</si>
  <si>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</si>
  <si>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</si>
  <si>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</si>
  <si>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</si>
  <si>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</si>
  <si>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</si>
  <si>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</si>
  <si>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</si>
  <si>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</si>
  <si>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</si>
  <si>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</si>
  <si>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</si>
  <si>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</si>
  <si>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</si>
  <si>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</si>
  <si>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</si>
  <si>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</si>
  <si>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</si>
  <si>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</si>
  <si>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</si>
  <si>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</si>
  <si>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</si>
  <si>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</si>
  <si>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</si>
  <si>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</si>
  <si>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</si>
  <si>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</si>
  <si>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</si>
  <si>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</si>
  <si>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</si>
  <si>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</si>
  <si>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</si>
  <si>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</si>
  <si>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</si>
  <si>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</si>
  <si>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</si>
  <si>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</si>
  <si>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</si>
  <si>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</si>
  <si>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</si>
  <si>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</si>
  <si>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</si>
  <si>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</si>
  <si>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</si>
  <si>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</si>
  <si>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</si>
  <si>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</si>
  <si>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</si>
  <si>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</si>
  <si>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</si>
  <si>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</si>
  <si>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</si>
  <si>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</si>
  <si>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</si>
  <si>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</si>
  <si>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</si>
  <si>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</si>
  <si>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</si>
  <si>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</si>
  <si>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</si>
  <si>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</si>
  <si>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</si>
  <si>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</si>
  <si>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</si>
  <si>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</si>
  <si>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</si>
  <si>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</si>
  <si>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</si>
  <si>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</si>
  <si>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</si>
  <si>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</si>
  <si>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</si>
  <si>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</si>
  <si>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</si>
  <si>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</si>
  <si>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</si>
  <si>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</si>
  <si>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</si>
  <si>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</si>
  <si>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</si>
  <si>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</si>
  <si>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</si>
  <si>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</si>
  <si>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</si>
  <si>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</si>
  <si>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</si>
  <si>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</si>
  <si>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</si>
  <si>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</si>
  <si>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</si>
  <si>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</si>
  <si>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</si>
  <si>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</si>
  <si>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</si>
  <si>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</si>
  <si>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</si>
  <si>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</si>
  <si>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</si>
  <si>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</si>
  <si>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</si>
  <si>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</si>
  <si>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</si>
  <si>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</si>
  <si>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</si>
  <si>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</si>
  <si>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</si>
  <si>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</si>
  <si>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</si>
  <si>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</si>
  <si>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</si>
  <si>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</si>
  <si>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</si>
  <si>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</si>
  <si>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</si>
  <si>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</si>
  <si>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</si>
  <si>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</si>
  <si>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</si>
  <si>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</si>
  <si>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</si>
  <si>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</si>
  <si>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</si>
  <si>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</si>
  <si>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</si>
  <si>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</si>
  <si>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</si>
  <si>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</si>
  <si>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</si>
  <si>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</si>
  <si>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</si>
  <si>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</si>
  <si>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</si>
  <si>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</si>
  <si>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</si>
  <si>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</si>
  <si>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</si>
  <si>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</si>
  <si>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</si>
  <si>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</si>
  <si>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</si>
  <si>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</si>
  <si>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</si>
  <si>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</si>
  <si>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</si>
  <si>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</si>
  <si>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</si>
  <si>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</si>
  <si>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</si>
  <si>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</si>
  <si>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</si>
  <si>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</si>
  <si>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</si>
  <si>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</si>
  <si>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</si>
  <si>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</si>
  <si>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</si>
  <si>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</si>
  <si>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</si>
  <si>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</si>
  <si>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</si>
  <si>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</si>
  <si>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</si>
  <si>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</si>
  <si>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</si>
  <si>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</si>
  <si>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</si>
  <si>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</si>
  <si>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</si>
  <si>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</si>
  <si>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</si>
  <si>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</si>
  <si>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</si>
  <si>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</si>
  <si>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</si>
  <si>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</si>
  <si>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</si>
  <si>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</si>
  <si>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</si>
  <si>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</si>
  <si>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</si>
  <si>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</si>
  <si>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</si>
  <si>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</si>
  <si>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</si>
  <si>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</si>
  <si>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</si>
  <si>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</si>
  <si>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</si>
  <si>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</si>
  <si>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</si>
  <si>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</si>
  <si>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</si>
  <si>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</si>
  <si>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</si>
  <si>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</si>
  <si>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</si>
  <si>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</si>
  <si>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</si>
  <si>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</si>
  <si>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</si>
  <si>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</si>
  <si>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</si>
  <si>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</si>
  <si>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</si>
  <si>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</si>
  <si>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</si>
  <si>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</si>
  <si>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</si>
  <si>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</si>
  <si>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</si>
  <si>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</si>
  <si>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</si>
  <si>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</si>
  <si>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</si>
  <si>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</si>
  <si>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</si>
  <si>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</si>
  <si>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</si>
  <si>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</si>
  <si>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</si>
  <si>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</si>
  <si>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</si>
  <si>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</si>
  <si>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</si>
  <si>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</si>
  <si>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</si>
  <si>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</si>
  <si>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</si>
  <si>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</si>
  <si>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</si>
  <si>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</si>
  <si>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</si>
  <si>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</si>
  <si>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</si>
  <si>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</si>
  <si>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</si>
  <si>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</si>
  <si>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</si>
  <si>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</si>
  <si>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</si>
  <si>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</si>
  <si>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</si>
  <si>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</si>
  <si>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</si>
  <si>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</si>
  <si>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</si>
  <si>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</si>
  <si>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</si>
  <si>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</si>
  <si>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</si>
  <si>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</si>
  <si>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</si>
  <si>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</si>
  <si>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</si>
  <si>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</si>
  <si>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</si>
  <si>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</si>
  <si>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</si>
  <si>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</si>
  <si>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</si>
  <si>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</si>
  <si>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</si>
  <si>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</si>
  <si>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</si>
  <si>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</si>
  <si>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</si>
  <si>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</si>
  <si>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</si>
  <si>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</si>
  <si>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</si>
  <si>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</si>
  <si>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</si>
  <si>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</si>
  <si>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</si>
  <si>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</si>
  <si>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</si>
  <si>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</si>
  <si>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</si>
  <si>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</si>
  <si>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</si>
  <si>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</si>
  <si>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</si>
  <si>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</si>
  <si>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</si>
  <si>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</si>
  <si>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</si>
  <si>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</si>
  <si>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</si>
  <si>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</si>
  <si>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</si>
  <si>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</si>
  <si>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</si>
  <si>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</si>
  <si>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</si>
  <si>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</si>
  <si>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</si>
  <si>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</si>
  <si>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</si>
  <si>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</si>
  <si>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</si>
  <si>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</si>
  <si>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</si>
  <si>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</si>
  <si>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</si>
  <si>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</si>
  <si>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</si>
  <si>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</si>
  <si>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</si>
  <si>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</si>
  <si>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</si>
  <si>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</si>
  <si>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</si>
  <si>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</si>
  <si>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</si>
  <si>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</si>
  <si>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</si>
  <si>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</si>
  <si>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</si>
  <si>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</si>
  <si>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</si>
  <si>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</si>
  <si>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</si>
  <si>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</si>
  <si>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</si>
  <si>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</si>
  <si>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</si>
  <si>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</si>
  <si>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</si>
  <si>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</si>
  <si>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</si>
  <si>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</si>
  <si>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</si>
  <si>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</si>
  <si>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</si>
  <si>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</si>
  <si>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</si>
  <si>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</si>
  <si>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</si>
  <si>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</si>
  <si>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</si>
  <si>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</si>
  <si>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</si>
  <si>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</si>
  <si>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</si>
  <si>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</si>
  <si>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</si>
  <si>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</si>
  <si>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</si>
  <si>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</si>
  <si>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</si>
  <si>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</si>
  <si>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</si>
  <si>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</si>
  <si>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</si>
  <si>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</si>
  <si>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</si>
  <si>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</si>
  <si>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</si>
  <si>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</si>
  <si>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</si>
  <si>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</si>
  <si>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</si>
  <si>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</si>
  <si>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</si>
  <si>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</si>
  <si>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</si>
  <si>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</si>
  <si>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</si>
  <si>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</si>
  <si>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</si>
  <si>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</si>
  <si>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</si>
  <si>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</si>
  <si>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</si>
  <si>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</si>
  <si>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</si>
  <si>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</si>
  <si>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</si>
  <si>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</si>
  <si>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</si>
  <si>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</si>
  <si>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</si>
  <si>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</si>
  <si>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</si>
  <si>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</si>
  <si>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</si>
  <si>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</si>
  <si>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</si>
  <si>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</si>
  <si>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</si>
  <si>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</si>
  <si>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</si>
  <si>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</si>
  <si>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</si>
  <si>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</si>
  <si>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</si>
  <si>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</si>
  <si>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</si>
  <si>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</si>
  <si>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</si>
  <si>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</si>
  <si>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</si>
  <si>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</si>
  <si>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</si>
  <si>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</si>
  <si>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</si>
  <si>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</si>
  <si>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</si>
  <si>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</si>
  <si>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</si>
  <si>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</si>
  <si>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</si>
  <si>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</si>
  <si>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</si>
  <si>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</si>
  <si>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</si>
  <si>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</si>
  <si>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</si>
  <si>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</si>
  <si>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</si>
  <si>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</si>
  <si>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</si>
  <si>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</si>
  <si>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</si>
  <si>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</si>
  <si>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</si>
  <si>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</si>
  <si>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</si>
  <si>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</si>
  <si>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</si>
  <si>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</si>
  <si>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</si>
  <si>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</si>
  <si>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</si>
  <si>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</si>
  <si>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</si>
  <si>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</si>
  <si>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</si>
  <si>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</si>
  <si>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</si>
  <si>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</si>
  <si>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</si>
  <si>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</si>
  <si>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</si>
  <si>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</si>
  <si>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</si>
  <si>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</si>
  <si>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</si>
  <si>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</si>
  <si>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</si>
  <si>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</si>
  <si>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</si>
  <si>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</si>
  <si>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</si>
  <si>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</si>
  <si>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</si>
  <si>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</si>
  <si>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</si>
  <si>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</si>
  <si>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</si>
  <si>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</si>
  <si>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</si>
  <si>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</si>
  <si>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</si>
  <si>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</si>
  <si>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</si>
  <si>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</si>
  <si>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</si>
  <si>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</si>
  <si>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</si>
  <si>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</si>
  <si>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</si>
  <si>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</si>
  <si>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</si>
  <si>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</si>
  <si>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</si>
  <si>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</si>
  <si>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</si>
  <si>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</si>
  <si>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</si>
  <si>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</si>
  <si>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</si>
  <si>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</si>
  <si>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</si>
  <si>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</si>
  <si>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</si>
  <si>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</si>
  <si>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</si>
  <si>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</si>
  <si>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</si>
  <si>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</si>
  <si>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</si>
  <si>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</si>
  <si>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</si>
  <si>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</si>
  <si>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</si>
  <si>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</si>
  <si>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</si>
  <si>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</si>
  <si>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</si>
  <si>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</si>
  <si>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</si>
  <si>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</si>
  <si>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</si>
  <si>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</si>
  <si>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</si>
  <si>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</si>
  <si>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</si>
  <si>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</si>
  <si>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</si>
  <si>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</si>
  <si>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</si>
  <si>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</si>
  <si>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</si>
  <si>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</si>
  <si>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</si>
  <si>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</si>
  <si>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</si>
  <si>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</si>
  <si>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</si>
  <si>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</si>
  <si>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</si>
  <si>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</si>
  <si>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</si>
  <si>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</si>
  <si>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</si>
  <si>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</si>
  <si>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</si>
  <si>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</si>
  <si>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</si>
  <si>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</si>
  <si>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</si>
  <si>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</si>
  <si>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</si>
  <si>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</si>
  <si>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</si>
  <si>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</si>
  <si>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</si>
  <si>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</si>
  <si>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</si>
  <si>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</si>
  <si>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</si>
  <si>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</si>
  <si>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</si>
  <si>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</si>
  <si>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</si>
  <si>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</si>
  <si>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</si>
  <si>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</si>
  <si>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</si>
  <si>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</si>
  <si>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</si>
  <si>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</si>
  <si>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</si>
  <si>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</si>
  <si>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</si>
  <si>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</si>
  <si>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</si>
  <si>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</si>
  <si>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</si>
  <si>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</si>
  <si>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</si>
  <si>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</si>
  <si>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</si>
  <si>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</si>
  <si>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</si>
  <si>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</si>
  <si>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</si>
  <si>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</si>
  <si>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</si>
  <si>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</si>
  <si>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</si>
  <si>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</si>
  <si>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</si>
  <si>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</si>
  <si>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</si>
  <si>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</si>
  <si>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</si>
  <si>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</si>
  <si>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</si>
  <si>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</si>
  <si>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</si>
  <si>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</si>
  <si>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</si>
  <si>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</si>
  <si>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</si>
  <si>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</si>
  <si>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</si>
  <si>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</si>
  <si>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</si>
  <si>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</si>
  <si>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</si>
  <si>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</si>
  <si>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</si>
  <si>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</si>
  <si>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</si>
  <si>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</si>
  <si>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</si>
  <si>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</si>
  <si>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</si>
  <si>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</si>
  <si>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</si>
  <si>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</si>
  <si>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</si>
  <si>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</si>
  <si>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</si>
  <si>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</si>
  <si>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</si>
  <si>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</si>
  <si>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</si>
  <si>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</si>
  <si>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</si>
  <si>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</si>
  <si>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</si>
  <si>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</si>
  <si>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</si>
  <si>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</si>
  <si>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</si>
  <si>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</si>
  <si>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</si>
  <si>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</si>
  <si>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</si>
  <si>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</si>
  <si>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</si>
  <si>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</si>
  <si>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</si>
  <si>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</si>
  <si>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</si>
  <si>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</si>
  <si>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</si>
  <si>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</si>
  <si>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</si>
  <si>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</si>
  <si>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</si>
  <si>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</si>
  <si>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</si>
  <si>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</si>
  <si>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</si>
  <si>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</si>
  <si>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</si>
  <si>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</si>
  <si>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</si>
  <si>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</si>
  <si>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</si>
  <si>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</si>
  <si>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</si>
  <si>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</si>
  <si>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</si>
  <si>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</si>
  <si>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</si>
  <si>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</si>
  <si>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</si>
  <si>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</si>
  <si>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</si>
  <si>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</si>
  <si>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</si>
  <si>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</si>
  <si>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</si>
  <si>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</si>
  <si>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</si>
  <si>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</si>
  <si>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</si>
  <si>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</si>
  <si>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</si>
  <si>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</si>
  <si>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</si>
  <si>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</si>
  <si>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</si>
  <si>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</si>
  <si>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</si>
  <si>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</si>
  <si>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</si>
  <si>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</si>
  <si>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</si>
  <si>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</si>
  <si>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</si>
  <si>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</si>
  <si>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</si>
  <si>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</si>
  <si>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</si>
  <si>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</si>
  <si>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</si>
  <si>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</si>
  <si>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</si>
  <si>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</si>
  <si>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</si>
  <si>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</si>
  <si>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</si>
  <si>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</si>
  <si>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</si>
  <si>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</si>
  <si>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</si>
  <si>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</si>
  <si>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</si>
  <si>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</si>
  <si>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</si>
  <si>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</si>
  <si>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</si>
  <si>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</si>
  <si>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</si>
  <si>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</si>
  <si>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</si>
  <si>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</si>
  <si>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</si>
  <si>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</si>
  <si>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</si>
  <si>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</si>
  <si>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</si>
  <si>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</si>
  <si>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</si>
  <si>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</si>
  <si>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</si>
  <si>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</si>
  <si>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</si>
  <si>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</si>
  <si>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</si>
  <si>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</si>
  <si>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</si>
  <si>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</si>
  <si>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</si>
  <si>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</si>
  <si>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</si>
  <si>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</si>
  <si>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</si>
  <si>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</si>
  <si>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</si>
  <si>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</si>
  <si>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</si>
  <si>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</si>
  <si>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</si>
  <si>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</si>
  <si>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</si>
  <si>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</si>
  <si>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</si>
  <si>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</si>
  <si>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</si>
  <si>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</si>
  <si>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</si>
  <si>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</si>
  <si>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</si>
  <si>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</si>
  <si>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</si>
  <si>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</si>
  <si>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</si>
  <si>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</si>
  <si>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</si>
  <si>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</si>
  <si>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</si>
  <si>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</si>
  <si>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</si>
  <si>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</si>
  <si>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</si>
  <si>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</si>
  <si>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</si>
  <si>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</si>
  <si>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</si>
  <si>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</si>
  <si>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</si>
  <si>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</si>
  <si>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</si>
  <si>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</si>
  <si>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</si>
  <si>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</si>
  <si>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</si>
  <si>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</si>
  <si>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</si>
  <si>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</si>
  <si>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</si>
  <si>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</si>
  <si>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</si>
  <si>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</si>
  <si>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</si>
  <si>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</si>
  <si>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</si>
  <si>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</si>
  <si>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</si>
  <si>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</si>
  <si>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</si>
  <si>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</si>
  <si>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</si>
  <si>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</si>
  <si>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</si>
  <si>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</si>
  <si>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</si>
  <si>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</si>
  <si>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</si>
  <si>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</si>
  <si>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</si>
  <si>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</si>
  <si>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</si>
  <si>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</si>
  <si>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</si>
  <si>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</si>
  <si>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</si>
  <si>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</si>
  <si>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</si>
  <si>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</si>
  <si>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</si>
  <si>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</si>
  <si>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</si>
  <si>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</si>
  <si>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</si>
  <si>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</si>
  <si>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</si>
  <si>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</si>
  <si>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</si>
  <si>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</si>
  <si>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</si>
  <si>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</si>
  <si>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</si>
  <si>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</si>
  <si>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</si>
  <si>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</si>
  <si>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</si>
  <si>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</si>
  <si>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</si>
  <si>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</si>
  <si>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</si>
  <si>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</si>
  <si>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</si>
  <si>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</si>
  <si>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</si>
  <si>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</si>
  <si>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</si>
  <si>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</si>
  <si>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</si>
  <si>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</si>
  <si>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</si>
  <si>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</si>
  <si>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</si>
  <si>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</si>
  <si>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</si>
  <si>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</si>
  <si>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</si>
  <si>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</si>
  <si>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</si>
  <si>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</si>
  <si>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</si>
  <si>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</si>
  <si>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</si>
  <si>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</si>
  <si>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</si>
  <si>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</si>
  <si>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</si>
  <si>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</si>
  <si>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</si>
  <si>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</si>
  <si>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</si>
  <si>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</si>
  <si>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</si>
  <si>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</si>
  <si>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</si>
  <si>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</si>
  <si>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</si>
  <si>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</si>
  <si>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</si>
  <si>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</si>
  <si>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</si>
  <si>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</si>
  <si>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</si>
  <si>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</si>
  <si>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</si>
  <si>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</si>
  <si>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</si>
  <si>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</si>
  <si>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</si>
  <si>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</si>
  <si>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</si>
  <si>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</si>
  <si>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</si>
  <si>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</si>
  <si>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</si>
  <si>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</si>
  <si>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</si>
  <si>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</si>
  <si>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</si>
  <si>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</si>
  <si>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</si>
  <si>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</si>
  <si>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</si>
  <si>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</si>
  <si>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</si>
  <si>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</si>
  <si>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</si>
  <si>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</si>
  <si>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</si>
  <si>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</si>
  <si>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</si>
  <si>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</si>
  <si>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</si>
  <si>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</si>
  <si>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</si>
  <si>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</si>
  <si>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</si>
  <si>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</si>
  <si>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</si>
  <si>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</si>
  <si>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</si>
  <si>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</si>
  <si>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</si>
  <si>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</si>
  <si>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</si>
  <si>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</si>
  <si>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</si>
  <si>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</si>
  <si>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</si>
  <si>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</si>
  <si>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</si>
  <si>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</si>
  <si>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</si>
  <si>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</si>
  <si>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</si>
  <si>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</si>
  <si>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</si>
  <si>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</si>
  <si>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</si>
  <si>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</si>
  <si>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</si>
  <si>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</si>
  <si>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</si>
  <si>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</si>
  <si>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</si>
  <si>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</si>
  <si>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</si>
  <si>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</si>
  <si>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</si>
  <si>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</si>
  <si>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</si>
  <si>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</si>
  <si>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</si>
  <si>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</si>
  <si>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</si>
  <si>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</si>
  <si>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</si>
  <si>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</si>
  <si>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</si>
  <si>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</si>
  <si>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</si>
  <si>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</si>
  <si>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</si>
  <si>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</si>
  <si>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</si>
  <si>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</si>
  <si>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</si>
  <si>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</si>
  <si>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</si>
  <si>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</si>
  <si>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</si>
  <si>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</si>
  <si>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</si>
  <si>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</si>
  <si>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</si>
  <si>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</si>
  <si>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</si>
  <si>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</si>
  <si>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</si>
  <si>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</si>
  <si>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</si>
  <si>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</si>
  <si>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</si>
  <si>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</si>
  <si>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</si>
  <si>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</si>
  <si>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</si>
  <si>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</si>
  <si>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</si>
  <si>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</si>
  <si>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</si>
  <si>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</si>
  <si>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</si>
  <si>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</si>
  <si>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</si>
  <si>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</si>
  <si>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</si>
  <si>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</si>
  <si>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</si>
  <si>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</si>
  <si>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</si>
  <si>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</si>
  <si>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</si>
  <si>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</si>
  <si>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</si>
  <si>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</si>
  <si>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</si>
  <si>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</si>
  <si>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</si>
  <si>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</si>
  <si>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</si>
  <si>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</si>
  <si>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</si>
  <si>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</si>
  <si>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</si>
  <si>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</si>
  <si>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</si>
  <si>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</si>
  <si>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</si>
  <si>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</si>
  <si>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</si>
  <si>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</si>
  <si>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</si>
  <si>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</si>
  <si>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</si>
  <si>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</si>
  <si>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</si>
  <si>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</si>
  <si>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</si>
  <si>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</si>
  <si>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</si>
  <si>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</si>
  <si>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</si>
  <si>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</si>
  <si>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</si>
  <si>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</si>
  <si>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</si>
  <si>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</si>
  <si>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</si>
  <si>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</si>
  <si>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</si>
  <si>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</si>
  <si>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</si>
  <si>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</si>
  <si>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</si>
  <si>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</si>
  <si>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</si>
  <si>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</si>
  <si>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</si>
  <si>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</si>
  <si>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</si>
  <si>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</si>
  <si>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</si>
  <si>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</si>
  <si>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</si>
  <si>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</si>
  <si>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</si>
  <si>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</si>
  <si>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</si>
  <si>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</si>
  <si>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</si>
  <si>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</si>
  <si>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</si>
  <si>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</si>
  <si>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</si>
  <si>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</si>
  <si>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</si>
  <si>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</si>
  <si>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</si>
  <si>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</si>
  <si>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</si>
  <si>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</si>
  <si>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</si>
  <si>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</si>
  <si>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</si>
  <si>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</si>
  <si>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</si>
  <si>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</si>
  <si>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</si>
  <si>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</si>
  <si>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</si>
  <si>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</si>
  <si>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</si>
  <si>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</si>
  <si>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</si>
  <si>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</si>
  <si>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</si>
  <si>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</si>
  <si>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</si>
  <si>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</si>
  <si>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</si>
  <si>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</si>
  <si>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</si>
  <si>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</si>
  <si>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</si>
  <si>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</si>
  <si>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</si>
  <si>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</si>
  <si>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</si>
  <si>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</si>
  <si>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</si>
  <si>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</si>
  <si>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</si>
  <si>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</si>
  <si>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</si>
  <si>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</si>
  <si>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</si>
  <si>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</si>
  <si>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</si>
  <si>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</si>
  <si>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</si>
  <si>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</si>
  <si>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</si>
  <si>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</si>
  <si>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</si>
  <si>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</si>
  <si>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</si>
  <si>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</si>
  <si>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</si>
  <si>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</si>
  <si>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</si>
  <si>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</si>
  <si>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</si>
  <si>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</si>
  <si>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</si>
  <si>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</si>
  <si>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</si>
  <si>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</si>
  <si>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</si>
  <si>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</si>
  <si>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</si>
  <si>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</si>
  <si>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</si>
  <si>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</si>
  <si>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</si>
  <si>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</si>
  <si>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</si>
  <si>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</si>
  <si>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</si>
  <si>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</si>
  <si>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</si>
  <si>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</si>
  <si>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</si>
  <si>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</si>
  <si>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</si>
  <si>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</si>
  <si>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</si>
  <si>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</si>
  <si>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</si>
  <si>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</si>
  <si>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</si>
  <si>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</si>
  <si>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</si>
  <si>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</si>
  <si>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</si>
  <si>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</si>
  <si>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</si>
  <si>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</si>
  <si>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</si>
  <si>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</si>
  <si>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</si>
  <si>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</si>
  <si>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</si>
  <si>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</si>
  <si>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</si>
  <si>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</si>
  <si>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</si>
  <si>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</si>
  <si>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</si>
  <si>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</si>
  <si>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</si>
  <si>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</si>
  <si>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</si>
  <si>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</si>
  <si>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</si>
  <si>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</si>
  <si>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</si>
  <si>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</si>
  <si>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</si>
  <si>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</si>
  <si>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</si>
  <si>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</si>
  <si>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</si>
  <si>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</si>
  <si>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</si>
  <si>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</si>
  <si>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</si>
  <si>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</si>
  <si>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</si>
  <si>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</si>
  <si>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</si>
  <si>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</si>
  <si>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</si>
  <si>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</si>
  <si>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</si>
  <si>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</si>
  <si>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</si>
  <si>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</si>
  <si>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</si>
  <si>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</si>
  <si>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</si>
  <si>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</si>
  <si>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</si>
  <si>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</si>
  <si>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</si>
  <si>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</si>
  <si>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</si>
  <si>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</si>
  <si>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</si>
  <si>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</si>
  <si>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</si>
  <si>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</si>
  <si>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</si>
  <si>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</si>
  <si>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</si>
  <si>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</si>
  <si>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</si>
  <si>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</si>
  <si>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</si>
  <si>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</si>
  <si>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</si>
  <si>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</si>
  <si>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</si>
  <si>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</si>
  <si>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</si>
  <si>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</si>
  <si>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</si>
  <si>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</si>
  <si>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</si>
  <si>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</si>
  <si>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</si>
  <si>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</si>
  <si>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</si>
  <si>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</si>
  <si>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</si>
  <si>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</si>
  <si>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</si>
  <si>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</si>
  <si>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</si>
  <si>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</si>
  <si>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</si>
  <si>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</si>
  <si>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</si>
  <si>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</si>
  <si>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</si>
  <si>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</si>
  <si>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</si>
  <si>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</si>
  <si>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</si>
  <si>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</si>
  <si>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</si>
  <si>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</si>
  <si>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</si>
  <si>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</si>
  <si>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</si>
  <si>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</si>
  <si>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</si>
  <si>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</si>
  <si>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</si>
  <si>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</si>
  <si>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</si>
  <si>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</si>
  <si>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</si>
  <si>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</si>
  <si>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</si>
  <si>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</si>
  <si>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</si>
  <si>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</si>
  <si>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</si>
  <si>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</si>
  <si>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</si>
  <si>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</si>
  <si>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</si>
  <si>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</si>
  <si>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</si>
  <si>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</si>
  <si>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</si>
  <si>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</si>
  <si>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</si>
  <si>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</si>
  <si>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</si>
  <si>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</si>
  <si>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</si>
  <si>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</si>
  <si>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</si>
  <si>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</si>
  <si>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</si>
  <si>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</si>
  <si>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</si>
  <si>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</si>
  <si>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</si>
  <si>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</si>
  <si>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</si>
  <si>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</si>
  <si>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</si>
  <si>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</si>
  <si>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</si>
  <si>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</si>
  <si>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</si>
  <si>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</si>
  <si>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</si>
  <si>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</si>
  <si>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</si>
  <si>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</si>
  <si>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</si>
  <si>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</si>
  <si>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</si>
  <si>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</si>
  <si>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</si>
  <si>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</si>
  <si>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</si>
  <si>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</si>
  <si>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</si>
  <si>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</si>
  <si>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</si>
  <si>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</si>
  <si>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</si>
  <si>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</si>
  <si>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</si>
  <si>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</si>
  <si>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</si>
  <si>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</si>
  <si>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</si>
  <si>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</si>
  <si>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</si>
  <si>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</si>
  <si>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</si>
  <si>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</si>
  <si>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</si>
  <si>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</si>
  <si>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</si>
  <si>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</si>
  <si>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</si>
  <si>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</si>
  <si>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</si>
  <si>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</si>
  <si>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</si>
  <si>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</si>
  <si>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</si>
  <si>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</si>
  <si>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</si>
  <si>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</si>
  <si>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</si>
  <si>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</si>
  <si>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</si>
  <si>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</si>
  <si>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</si>
  <si>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</si>
  <si>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</si>
  <si>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</si>
  <si>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</si>
  <si>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</si>
  <si>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</si>
  <si>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</si>
  <si>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</si>
  <si>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</si>
  <si>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</si>
  <si>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</si>
  <si>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</si>
  <si>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</si>
  <si>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</si>
  <si>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</si>
  <si>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</si>
  <si>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</si>
  <si>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</si>
  <si>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</si>
  <si>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</si>
  <si>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</si>
  <si>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</si>
  <si>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</si>
  <si>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</si>
  <si>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</si>
  <si>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</si>
  <si>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</si>
  <si>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</si>
  <si>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</si>
  <si>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</si>
  <si>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</si>
  <si>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</si>
  <si>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</si>
  <si>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</si>
  <si>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</si>
  <si>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</si>
  <si>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</si>
  <si>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</si>
  <si>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</si>
  <si>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</si>
  <si>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</si>
  <si>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</si>
  <si>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</si>
  <si>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</si>
  <si>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</si>
  <si>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</si>
  <si>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</si>
  <si>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</si>
  <si>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</si>
  <si>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</si>
  <si>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</si>
  <si>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</si>
  <si>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</si>
  <si>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</si>
  <si>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</si>
  <si>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</si>
  <si>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</si>
  <si>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</si>
  <si>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</si>
  <si>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</si>
  <si>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</si>
  <si>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</si>
  <si>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</si>
  <si>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</si>
  <si>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</si>
  <si>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</si>
  <si>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</si>
  <si>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</si>
  <si>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</si>
  <si>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</si>
  <si>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</si>
  <si>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</si>
  <si>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</si>
  <si>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</si>
  <si>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</si>
  <si>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</si>
  <si>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</si>
  <si>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</si>
  <si>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</si>
  <si>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</si>
  <si>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</si>
  <si>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</si>
  <si>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</si>
  <si>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</si>
  <si>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</si>
  <si>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</si>
  <si>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</si>
  <si>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</si>
  <si>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</si>
  <si>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</si>
  <si>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</si>
  <si>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</si>
  <si>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</si>
  <si>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</si>
  <si>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</si>
  <si>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</si>
  <si>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</si>
  <si>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</si>
  <si>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</si>
  <si>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</si>
  <si>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</si>
  <si>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</si>
  <si>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</si>
  <si>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</si>
  <si>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</si>
  <si>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</si>
  <si>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</si>
  <si>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</si>
  <si>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</si>
  <si>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</si>
  <si>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</si>
  <si>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</si>
  <si>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</si>
  <si>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</si>
  <si>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</si>
  <si>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</si>
  <si>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</si>
  <si>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</si>
  <si>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</si>
  <si>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</si>
  <si>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</si>
  <si>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</si>
  <si>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</si>
  <si>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</si>
  <si>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</si>
  <si>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</si>
  <si>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</si>
  <si>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</si>
  <si>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</si>
  <si>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</si>
  <si>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</si>
  <si>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</si>
  <si>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</si>
  <si>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</si>
  <si>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</si>
  <si>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</si>
  <si>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</si>
  <si>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</si>
  <si>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</si>
  <si>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</si>
  <si>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</si>
  <si>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</si>
  <si>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</si>
  <si>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</si>
  <si>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</si>
  <si>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</si>
  <si>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</si>
  <si>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</si>
  <si>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</si>
  <si>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</si>
  <si>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</si>
  <si>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</si>
  <si>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</si>
  <si>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</si>
  <si>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</si>
  <si>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</si>
  <si>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</si>
  <si>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</si>
  <si>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</si>
  <si>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</si>
  <si>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</si>
  <si>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</si>
  <si>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</si>
  <si>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</si>
  <si>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</si>
  <si>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</si>
  <si>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</si>
  <si>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</si>
  <si>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</si>
  <si>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</si>
  <si>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</si>
  <si>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</si>
  <si>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</si>
  <si>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</si>
  <si>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</si>
  <si>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</si>
  <si>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</si>
  <si>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</si>
  <si>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</si>
  <si>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</si>
  <si>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</si>
  <si>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</si>
  <si>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</si>
  <si>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</si>
  <si>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</si>
  <si>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</si>
  <si>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</si>
  <si>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</si>
  <si>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</si>
  <si>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</si>
  <si>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</si>
  <si>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</si>
  <si>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</si>
  <si>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</si>
  <si>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</si>
  <si>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</si>
  <si>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</si>
  <si>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</si>
  <si>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</si>
  <si>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</si>
  <si>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</si>
  <si>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</si>
  <si>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</si>
  <si>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</si>
  <si>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</si>
  <si>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</si>
  <si>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</si>
  <si>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</si>
  <si>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</si>
  <si>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</si>
  <si>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</si>
  <si>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</si>
  <si>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</si>
  <si>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</si>
  <si>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</si>
  <si>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</si>
  <si>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</si>
  <si>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</si>
  <si>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</si>
  <si>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</si>
  <si>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</si>
  <si>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</si>
  <si>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</si>
  <si>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</si>
  <si>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</si>
  <si>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</si>
  <si>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</si>
  <si>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</si>
  <si>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</si>
  <si>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</si>
  <si>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</si>
  <si>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</si>
  <si>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</si>
  <si>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</si>
  <si>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</si>
  <si>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</si>
  <si>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</si>
  <si>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</si>
  <si>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</si>
  <si>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</si>
  <si>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</si>
  <si>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</si>
  <si>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</si>
  <si>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</si>
  <si>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</si>
  <si>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</si>
  <si>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</si>
  <si>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</si>
  <si>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</si>
  <si>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</si>
  <si>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</si>
  <si>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</si>
  <si>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</si>
  <si>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</si>
  <si>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</si>
  <si>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</si>
  <si>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</si>
  <si>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</si>
  <si>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</si>
  <si>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</si>
  <si>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</si>
  <si>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</si>
  <si>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</si>
  <si>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</si>
  <si>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</si>
  <si>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</si>
  <si>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</si>
  <si>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</si>
  <si>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</si>
  <si>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</si>
  <si>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</si>
  <si>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</si>
  <si>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</si>
  <si>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</si>
  <si>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</si>
  <si>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</si>
  <si>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</si>
  <si>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</si>
  <si>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</si>
  <si>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</si>
  <si>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</si>
  <si>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</si>
  <si>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</si>
  <si>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</si>
  <si>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</si>
  <si>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</si>
  <si>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</si>
  <si>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</si>
  <si>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</si>
  <si>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</si>
  <si>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</si>
  <si>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</si>
  <si>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</si>
  <si>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</si>
  <si>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</si>
  <si>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</si>
  <si>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</si>
  <si>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</si>
  <si>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</si>
  <si>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</si>
  <si>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</si>
  <si>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</si>
  <si>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</si>
  <si>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</si>
  <si>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</si>
  <si>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</si>
  <si>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</si>
  <si>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</si>
  <si>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</si>
  <si>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</si>
  <si>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</si>
  <si>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</si>
  <si>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</si>
  <si>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</si>
  <si>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</si>
  <si>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</si>
  <si>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</si>
  <si>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</si>
  <si>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</si>
  <si>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</si>
  <si>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</si>
  <si>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</si>
  <si>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</si>
  <si>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</si>
  <si>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</si>
  <si>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</si>
  <si>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</si>
  <si>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</si>
  <si>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</si>
  <si>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</si>
  <si>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</si>
  <si>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</si>
  <si>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</si>
  <si>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</si>
  <si>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</si>
  <si>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</si>
  <si>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</si>
  <si>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</si>
  <si>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</si>
  <si>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</si>
  <si>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</si>
  <si>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</si>
  <si>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</si>
  <si>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</si>
  <si>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</si>
  <si>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</si>
  <si>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</si>
  <si>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</si>
  <si>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</si>
  <si>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</si>
  <si>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</si>
  <si>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</si>
  <si>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</si>
  <si>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</si>
  <si>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</si>
  <si>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</si>
  <si>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</si>
  <si>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</si>
  <si>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</si>
  <si>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</si>
  <si>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</si>
  <si>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</si>
  <si>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</si>
  <si>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</si>
  <si>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</si>
  <si>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</si>
  <si>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</si>
  <si>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</si>
  <si>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</si>
  <si>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</si>
  <si>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</si>
  <si>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</si>
  <si>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</si>
  <si>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</si>
  <si>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</si>
  <si>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</si>
  <si>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</si>
  <si>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</si>
  <si>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</si>
  <si>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</si>
  <si>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</si>
  <si>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</si>
  <si>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</si>
  <si>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</si>
  <si>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</si>
  <si>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</si>
  <si>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</si>
  <si>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</si>
  <si>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</si>
  <si>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</si>
  <si>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</si>
  <si>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</si>
  <si>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</si>
  <si>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</si>
  <si>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</si>
  <si>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</si>
  <si>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</si>
  <si>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</si>
  <si>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</si>
  <si>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</si>
  <si>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</si>
  <si>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</si>
  <si>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</si>
  <si>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</si>
  <si>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</si>
  <si>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</si>
  <si>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</si>
  <si>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</si>
  <si>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</si>
  <si>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</si>
  <si>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</si>
  <si>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</si>
  <si>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</si>
  <si>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</si>
  <si>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</si>
  <si>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</si>
  <si>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</si>
  <si>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</si>
  <si>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</si>
  <si>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</si>
  <si>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</si>
  <si>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</si>
  <si>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</si>
  <si>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</si>
  <si>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</si>
  <si>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</si>
  <si>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</si>
  <si>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</si>
  <si>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</si>
  <si>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</si>
  <si>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</si>
  <si>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</si>
  <si>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</si>
  <si>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</si>
  <si>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</si>
  <si>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</si>
  <si>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</si>
  <si>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</si>
  <si>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</si>
  <si>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</si>
  <si>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</si>
  <si>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</si>
  <si>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</si>
  <si>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</si>
  <si>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</si>
  <si>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</si>
  <si>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</si>
  <si>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</si>
  <si>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</si>
  <si>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</si>
  <si>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</si>
  <si>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</si>
  <si>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</si>
  <si>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</si>
  <si>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</si>
  <si>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</si>
  <si>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</si>
  <si>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</si>
  <si>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</si>
  <si>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</si>
  <si>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</si>
  <si>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</si>
  <si>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</si>
  <si>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</si>
  <si>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</si>
  <si>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</si>
  <si>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</si>
  <si>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</si>
  <si>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</si>
  <si>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</si>
  <si>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</si>
  <si>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</si>
  <si>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</si>
  <si>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</si>
  <si>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</si>
  <si>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</si>
  <si>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</si>
  <si>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</si>
  <si>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</si>
  <si>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</si>
  <si>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</si>
  <si>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</si>
  <si>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</si>
  <si>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</si>
  <si>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</si>
  <si>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</si>
  <si>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</si>
  <si>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</si>
  <si>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</si>
  <si>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</si>
  <si>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</si>
  <si>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</si>
  <si>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</si>
  <si>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</si>
  <si>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</si>
  <si>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</si>
  <si>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</si>
  <si>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</si>
  <si>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</si>
  <si>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</si>
  <si>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</si>
  <si>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</si>
  <si>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</si>
  <si>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</si>
  <si>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</si>
  <si>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</si>
  <si>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</si>
  <si>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</si>
  <si>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</si>
  <si>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</si>
  <si>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</si>
  <si>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</si>
  <si>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</si>
  <si>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</si>
  <si>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</si>
  <si>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</si>
  <si>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</si>
  <si>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</si>
  <si>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</si>
  <si>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</si>
  <si>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</si>
  <si>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</si>
  <si>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</si>
  <si>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</si>
  <si>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</si>
  <si>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</si>
  <si>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</si>
  <si>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</si>
  <si>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</si>
  <si>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</si>
  <si>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</si>
  <si>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</si>
  <si>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</si>
  <si>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</si>
  <si>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</si>
  <si>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</si>
  <si>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</si>
  <si>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</si>
  <si>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</si>
  <si>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</si>
  <si>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</si>
  <si>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</si>
  <si>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</si>
  <si>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</si>
  <si>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</si>
  <si>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</si>
  <si>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</si>
  <si>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</si>
  <si>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</si>
  <si>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</si>
  <si>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</si>
  <si>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</si>
  <si>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</si>
  <si>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</si>
  <si>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</si>
  <si>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</si>
  <si>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</si>
  <si>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</si>
  <si>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</si>
  <si>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</si>
  <si>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</si>
  <si>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</si>
  <si>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</si>
  <si>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</si>
  <si>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</si>
  <si>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</si>
  <si>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</si>
  <si>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</si>
  <si>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</si>
  <si>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</si>
  <si>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</si>
  <si>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</si>
  <si>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</si>
  <si>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</si>
  <si>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</si>
  <si>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</si>
  <si>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</si>
  <si>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</si>
  <si>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</si>
  <si>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</si>
  <si>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</si>
  <si>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</si>
  <si>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</si>
  <si>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</si>
  <si>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</si>
  <si>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</si>
  <si>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</si>
  <si>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</si>
  <si>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</si>
  <si>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</si>
  <si>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</si>
  <si>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</si>
  <si>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</si>
  <si>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</si>
  <si>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</si>
  <si>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</si>
  <si>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</si>
  <si>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</si>
  <si>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</si>
  <si>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</si>
  <si>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</si>
  <si>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</si>
  <si>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</si>
  <si>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</si>
  <si>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</si>
  <si>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</si>
  <si>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</si>
  <si>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</si>
  <si>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</si>
  <si>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</si>
  <si>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</si>
  <si>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</si>
  <si>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</si>
  <si>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</si>
  <si>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</si>
  <si>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</si>
  <si>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</si>
  <si>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</si>
  <si>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</si>
  <si>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</si>
  <si>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</si>
  <si>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</si>
  <si>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</si>
  <si>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</si>
  <si>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</si>
  <si>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</si>
  <si>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</si>
  <si>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</si>
  <si>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</si>
  <si>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</si>
  <si>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</si>
  <si>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</si>
  <si>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</si>
  <si>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</si>
  <si>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</si>
  <si>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</si>
  <si>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</si>
  <si>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</si>
  <si>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</si>
  <si>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</si>
  <si>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</si>
  <si>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</si>
  <si>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</si>
  <si>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</si>
  <si>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</si>
  <si>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</si>
  <si>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</si>
  <si>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</si>
  <si>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</si>
  <si>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</si>
  <si>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</si>
  <si>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</si>
  <si>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</si>
  <si>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</si>
  <si>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</si>
  <si>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</si>
  <si>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</si>
  <si>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</si>
  <si>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</si>
  <si>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</si>
  <si>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</si>
  <si>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</si>
  <si>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</si>
  <si>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</si>
  <si>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</si>
  <si>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</si>
  <si>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</si>
  <si>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</si>
  <si>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</si>
  <si>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</si>
  <si>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</si>
  <si>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</si>
  <si>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</si>
  <si>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</si>
  <si>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</si>
  <si>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</si>
  <si>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</si>
  <si>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</si>
  <si>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</si>
  <si>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</si>
  <si>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</si>
  <si>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</si>
  <si>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</si>
  <si>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</si>
  <si>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</si>
  <si>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</si>
  <si>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</si>
  <si>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</si>
  <si>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</si>
  <si>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</si>
  <si>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</si>
  <si>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</si>
  <si>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</si>
  <si>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</si>
  <si>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</si>
  <si>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</si>
  <si>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</si>
  <si>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</si>
  <si>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</si>
  <si>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</si>
  <si>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</si>
  <si>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</si>
  <si>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</si>
  <si>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</si>
  <si>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</si>
  <si>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</si>
  <si>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</si>
  <si>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</si>
  <si>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</si>
  <si>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</si>
  <si>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</si>
  <si>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</si>
  <si>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</si>
  <si>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</si>
  <si>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</si>
  <si>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</si>
  <si>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</si>
  <si>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</si>
  <si>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</si>
  <si>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</si>
  <si>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</si>
  <si>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</si>
  <si>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</si>
  <si>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</si>
  <si>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</si>
  <si>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</si>
  <si>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</si>
  <si>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</si>
  <si>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</si>
  <si>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</si>
  <si>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</si>
  <si>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</si>
  <si>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</si>
  <si>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</si>
  <si>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</si>
  <si>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</si>
  <si>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</si>
  <si>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</si>
  <si>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</si>
  <si>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</si>
  <si>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</si>
  <si>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</si>
  <si>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</si>
  <si>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</si>
  <si>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</si>
  <si>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</si>
  <si>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</si>
  <si>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</si>
  <si>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</si>
  <si>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</si>
  <si>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</si>
  <si>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</si>
  <si>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</si>
  <si>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</si>
  <si>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</si>
  <si>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</si>
  <si>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</si>
  <si>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</si>
  <si>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</si>
  <si>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</si>
  <si>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</si>
  <si>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</si>
  <si>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</si>
  <si>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</si>
  <si>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</si>
  <si>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</si>
  <si>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</si>
  <si>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</si>
  <si>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</si>
  <si>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</si>
  <si>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</si>
  <si>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</si>
  <si>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</si>
  <si>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</si>
  <si>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</si>
  <si>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</si>
  <si>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</si>
  <si>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</si>
  <si>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</si>
  <si>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</si>
  <si>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</si>
  <si>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</si>
  <si>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</si>
  <si>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</si>
  <si>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</si>
  <si>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</si>
  <si>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</si>
  <si>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</si>
  <si>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</si>
  <si>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</si>
  <si>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</si>
  <si>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</si>
  <si>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</si>
  <si>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</si>
  <si>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</si>
  <si>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</si>
  <si>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</si>
  <si>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</si>
  <si>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</si>
  <si>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</si>
  <si>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</si>
  <si>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</si>
  <si>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</si>
  <si>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</si>
  <si>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</si>
  <si>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</si>
  <si>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</si>
  <si>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</si>
  <si>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</si>
  <si>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</si>
  <si>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</si>
  <si>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</si>
  <si>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</si>
  <si>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</si>
  <si>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</si>
  <si>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</si>
  <si>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</si>
  <si>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</si>
  <si>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</si>
  <si>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</si>
  <si>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</si>
  <si>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</si>
  <si>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</si>
  <si>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</si>
  <si>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</si>
  <si>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</si>
  <si>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</si>
  <si>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</si>
  <si>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</si>
  <si>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</si>
  <si>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</si>
  <si>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</si>
  <si>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</si>
  <si>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</si>
  <si>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</si>
  <si>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</si>
  <si>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</si>
  <si>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</si>
  <si>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</si>
  <si>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</si>
  <si>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</si>
  <si>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</si>
  <si>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</si>
  <si>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</si>
  <si>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</si>
  <si>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</si>
  <si>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</si>
  <si>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</si>
  <si>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</si>
  <si>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</si>
  <si>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</si>
  <si>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</si>
  <si>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</si>
  <si>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</si>
  <si>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</si>
  <si>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</si>
  <si>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</si>
  <si>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</si>
  <si>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</si>
  <si>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</si>
  <si>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</si>
  <si>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</si>
  <si>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</si>
  <si>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</si>
  <si>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</si>
  <si>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</si>
  <si>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</si>
  <si>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</si>
  <si>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</si>
  <si>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</si>
  <si>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</si>
  <si>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</si>
  <si>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</si>
  <si>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</si>
  <si>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</si>
  <si>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</si>
  <si>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</si>
  <si>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</si>
  <si>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</si>
  <si>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</si>
  <si>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</si>
  <si>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</si>
  <si>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</si>
  <si>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</si>
  <si>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</si>
  <si>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</si>
  <si>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</si>
  <si>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</si>
  <si>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</si>
  <si>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</si>
  <si>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</si>
  <si>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</si>
  <si>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</si>
  <si>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</si>
  <si>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</si>
  <si>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</si>
  <si>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</si>
  <si>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</si>
  <si>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</si>
  <si>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</si>
  <si>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</si>
  <si>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</si>
  <si>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</si>
  <si>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</si>
  <si>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</si>
  <si>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</si>
  <si>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</si>
  <si>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</si>
  <si>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</si>
  <si>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</si>
  <si>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</si>
  <si>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</si>
  <si>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</si>
  <si>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</si>
  <si>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</si>
  <si>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</si>
  <si>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</si>
  <si>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</si>
  <si>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</si>
  <si>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</si>
  <si>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</si>
  <si>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</si>
  <si>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</si>
  <si>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</si>
  <si>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</si>
  <si>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</si>
  <si>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</si>
  <si>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</si>
  <si>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</si>
  <si>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</si>
  <si>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</si>
  <si>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</si>
  <si>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</si>
  <si>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</si>
  <si>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</si>
  <si>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</si>
  <si>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</si>
  <si>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</si>
  <si>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</si>
  <si>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</si>
  <si>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</si>
  <si>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</si>
  <si>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</si>
  <si>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</si>
  <si>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</si>
  <si>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</si>
  <si>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</si>
  <si>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</si>
  <si>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</si>
  <si>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</si>
  <si>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</si>
  <si>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</si>
  <si>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</si>
  <si>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</si>
  <si>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</si>
  <si>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</si>
  <si>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</si>
  <si>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</si>
  <si>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</si>
  <si>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</si>
  <si>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</si>
  <si>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</si>
  <si>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</si>
  <si>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</si>
  <si>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</si>
  <si>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</si>
  <si>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</si>
  <si>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</si>
  <si>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</si>
  <si>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</si>
  <si>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</si>
  <si>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</si>
  <si>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</si>
  <si>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</si>
  <si>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</si>
  <si>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</si>
  <si>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</si>
  <si>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</si>
  <si>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</si>
  <si>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</si>
  <si>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</si>
  <si>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</si>
  <si>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</si>
  <si>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</si>
  <si>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</si>
  <si>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</si>
  <si>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</si>
  <si>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</si>
  <si>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</si>
  <si>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</si>
  <si>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</si>
  <si>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</si>
  <si>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</si>
  <si>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</si>
  <si>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</si>
  <si>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</si>
  <si>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</si>
  <si>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</si>
  <si>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</si>
  <si>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</si>
  <si>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</si>
  <si>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</si>
  <si>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</si>
  <si>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</si>
  <si>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</si>
  <si>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</si>
  <si>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</si>
  <si>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</si>
  <si>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</si>
  <si>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</si>
  <si>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</si>
  <si>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</si>
  <si>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</si>
  <si>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</si>
  <si>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</si>
  <si>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</si>
  <si>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</si>
  <si>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</si>
  <si>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</si>
  <si>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</si>
  <si>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</si>
  <si>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</si>
  <si>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</si>
  <si>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</si>
  <si>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</si>
  <si>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</si>
  <si>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</si>
  <si>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</si>
  <si>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</si>
  <si>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</si>
  <si>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</si>
  <si>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</si>
  <si>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</si>
  <si>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</si>
  <si>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</si>
  <si>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</si>
  <si>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</si>
  <si>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</si>
  <si>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</si>
  <si>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</si>
  <si>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</si>
  <si>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</si>
  <si>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</si>
  <si>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</si>
  <si>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</si>
  <si>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</si>
  <si>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</si>
  <si>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</si>
  <si>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</si>
  <si>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</si>
  <si>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</si>
  <si>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</si>
  <si>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</si>
  <si>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</si>
  <si>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</si>
  <si>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</si>
  <si>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</si>
  <si>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</si>
  <si>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</si>
  <si>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</si>
  <si>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</si>
  <si>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</si>
  <si>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</si>
  <si>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</si>
  <si>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</si>
  <si>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</si>
  <si>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</si>
  <si>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</si>
  <si>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</si>
  <si>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</si>
  <si>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</si>
  <si>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</si>
  <si>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</si>
  <si>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</si>
  <si>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</si>
  <si>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</si>
  <si>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</si>
  <si>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</si>
  <si>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</si>
  <si>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</si>
  <si>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</si>
  <si>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</si>
  <si>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</si>
  <si>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</si>
  <si>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</si>
  <si>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</si>
  <si>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</si>
  <si>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</si>
  <si>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</si>
  <si>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</si>
  <si>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</si>
  <si>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</si>
  <si>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</si>
  <si>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</si>
  <si>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</si>
  <si>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</si>
  <si>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</si>
  <si>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</si>
  <si>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</si>
  <si>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</si>
  <si>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</si>
  <si>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</si>
  <si>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</si>
  <si>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</si>
  <si>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</si>
  <si>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</si>
  <si>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</si>
  <si>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</si>
  <si>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</si>
  <si>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</si>
  <si>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</si>
  <si>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</si>
  <si>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</si>
  <si>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</si>
  <si>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</si>
  <si>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</si>
  <si>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</si>
  <si>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</si>
  <si>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</si>
  <si>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</si>
  <si>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</si>
  <si>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</si>
  <si>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</si>
  <si>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</si>
  <si>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</si>
  <si>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</si>
  <si>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</si>
  <si>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</si>
  <si>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</si>
  <si>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</si>
  <si>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</si>
  <si>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</si>
  <si>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</si>
  <si>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</si>
  <si>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</si>
  <si>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</si>
  <si>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</si>
  <si>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</si>
  <si>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</si>
  <si>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</si>
  <si>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</si>
  <si>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</si>
  <si>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</si>
  <si>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</si>
  <si>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</si>
  <si>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</si>
  <si>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</si>
  <si>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</si>
  <si>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</si>
  <si>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</si>
  <si>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</si>
  <si>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</si>
  <si>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</si>
  <si>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</si>
  <si>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</si>
  <si>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</si>
  <si>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</si>
  <si>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</si>
  <si>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</si>
  <si>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</si>
  <si>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</si>
  <si>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</si>
  <si>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</si>
  <si>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</si>
  <si>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</si>
  <si>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</si>
  <si>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</si>
  <si>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</si>
  <si>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</si>
  <si>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</si>
  <si>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</si>
  <si>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</si>
  <si>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</si>
  <si>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</si>
  <si>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</si>
  <si>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</si>
  <si>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</si>
  <si>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</si>
  <si>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</si>
  <si>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</si>
  <si>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</si>
  <si>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</si>
  <si>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</si>
  <si>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</si>
  <si>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</si>
  <si>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</si>
  <si>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</si>
  <si>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</si>
  <si>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</si>
  <si>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</si>
  <si>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</si>
  <si>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</si>
  <si>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</si>
  <si>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</si>
  <si>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</si>
  <si>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</si>
  <si>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</si>
  <si>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</si>
  <si>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</si>
  <si>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</si>
  <si>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</si>
  <si>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</si>
  <si>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</si>
  <si>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</si>
  <si>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</si>
  <si>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</si>
  <si>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</si>
  <si>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</si>
  <si>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</si>
  <si>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</si>
  <si>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</si>
  <si>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</si>
  <si>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</si>
  <si>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</si>
  <si>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</si>
  <si>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</si>
  <si>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</si>
  <si>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</si>
  <si>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</si>
  <si>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</si>
  <si>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</si>
  <si>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</si>
  <si>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</si>
  <si>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</si>
  <si>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</si>
  <si>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</si>
  <si>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</si>
  <si>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</si>
  <si>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</si>
  <si>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</si>
  <si>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</si>
  <si>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</si>
  <si>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</si>
  <si>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</si>
  <si>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</si>
  <si>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</si>
  <si>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</si>
  <si>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</si>
  <si>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</si>
  <si>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</si>
  <si>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</si>
  <si>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</si>
  <si>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</si>
  <si>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</si>
  <si>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</si>
  <si>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</si>
  <si>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</si>
  <si>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</si>
  <si>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</si>
  <si>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</si>
  <si>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</si>
  <si>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</si>
  <si>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</si>
  <si>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</si>
  <si>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</si>
  <si>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</si>
  <si>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</si>
  <si>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</si>
  <si>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</si>
  <si>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</si>
  <si>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</si>
  <si>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</si>
  <si>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</si>
  <si>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</si>
  <si>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</si>
  <si>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</si>
  <si>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</si>
  <si>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</si>
  <si>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</si>
  <si>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</si>
  <si>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</si>
  <si>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</si>
  <si>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</si>
  <si>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</si>
  <si>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</si>
  <si>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</si>
  <si>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</si>
  <si>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</si>
  <si>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</si>
  <si>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</si>
  <si>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</si>
  <si>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</si>
  <si>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</si>
  <si>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</si>
  <si>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</si>
  <si>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</si>
  <si>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</si>
  <si>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</si>
  <si>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</si>
  <si>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</si>
  <si>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</si>
  <si>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</si>
  <si>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</si>
  <si>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</si>
  <si>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</si>
  <si>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</si>
  <si>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</si>
  <si>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</si>
  <si>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</si>
  <si>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</si>
  <si>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</si>
  <si>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</si>
  <si>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</si>
  <si>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</si>
  <si>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</si>
  <si>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</si>
  <si>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</si>
  <si>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</si>
  <si>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</si>
  <si>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</si>
  <si>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</si>
  <si>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</si>
  <si>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</si>
  <si>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</si>
  <si>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</si>
  <si>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</si>
  <si>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</si>
  <si>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</si>
  <si>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</si>
  <si>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</si>
  <si>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</si>
  <si>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</si>
  <si>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</si>
  <si>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</si>
  <si>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</si>
  <si>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</si>
  <si>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</si>
  <si>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</si>
  <si>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</si>
  <si>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</si>
  <si>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</si>
  <si>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</si>
  <si>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</si>
  <si>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</si>
  <si>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</si>
  <si>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</si>
  <si>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</si>
  <si>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</si>
  <si>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</si>
  <si>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</si>
  <si>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</si>
  <si>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</si>
  <si>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</si>
  <si>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</si>
  <si>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</si>
  <si>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</si>
  <si>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</si>
  <si>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</si>
  <si>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</si>
  <si>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</si>
  <si>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</si>
  <si>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</si>
  <si>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</si>
  <si>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</si>
  <si>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</si>
  <si>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</si>
  <si>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</si>
  <si>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</si>
  <si>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</si>
  <si>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</si>
  <si>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</si>
  <si>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</si>
  <si>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</si>
  <si>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</si>
  <si>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</si>
  <si>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</si>
  <si>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</si>
  <si>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</si>
  <si>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</si>
  <si>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</si>
  <si>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</si>
  <si>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</si>
  <si>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</si>
  <si>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</si>
  <si>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</si>
  <si>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</si>
  <si>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</si>
  <si>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</si>
  <si>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</si>
  <si>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</si>
  <si>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</si>
  <si>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</si>
  <si>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</si>
  <si>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</si>
  <si>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</si>
  <si>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</si>
  <si>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</si>
  <si>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</si>
  <si>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</si>
  <si>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</si>
  <si>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</si>
  <si>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</si>
  <si>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</si>
  <si>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</si>
  <si>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</si>
  <si>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</si>
  <si>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</si>
  <si>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</si>
  <si>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</si>
  <si>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</si>
  <si>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</si>
  <si>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</si>
  <si>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</si>
  <si>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</si>
  <si>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</si>
  <si>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</si>
  <si>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</si>
  <si>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</si>
  <si>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</si>
  <si>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</si>
  <si>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</si>
  <si>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</si>
  <si>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</si>
  <si>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</si>
  <si>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</si>
  <si>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</si>
  <si>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</si>
  <si>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</si>
  <si>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</si>
  <si>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</si>
  <si>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</si>
  <si>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</si>
  <si>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</si>
  <si>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</si>
  <si>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</si>
  <si>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</si>
  <si>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</si>
  <si>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</si>
  <si>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</si>
  <si>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</si>
  <si>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</si>
  <si>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</si>
  <si>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</si>
  <si>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</si>
  <si>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</si>
  <si>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</si>
  <si>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</si>
  <si>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</si>
  <si>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</si>
  <si>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</si>
  <si>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</si>
  <si>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</si>
  <si>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</si>
  <si>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</si>
  <si>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</si>
  <si>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</si>
  <si>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</si>
  <si>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</si>
  <si>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</si>
  <si>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</si>
  <si>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</si>
  <si>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</si>
  <si>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</si>
  <si>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</si>
  <si>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</si>
  <si>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</si>
  <si>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</si>
  <si>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</si>
  <si>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</si>
  <si>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</si>
  <si>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</si>
  <si>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</si>
  <si>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</si>
  <si>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</si>
  <si>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</si>
  <si>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</si>
  <si>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</si>
  <si>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</si>
  <si>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</si>
  <si>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</si>
  <si>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</si>
  <si>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</si>
  <si>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</si>
  <si>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</si>
  <si>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</si>
  <si>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</si>
  <si>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</si>
  <si>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</si>
  <si>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</si>
  <si>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</si>
  <si>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</si>
  <si>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</si>
  <si>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</si>
  <si>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</si>
  <si>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</si>
  <si>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</si>
  <si>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</si>
  <si>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</si>
  <si>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</si>
  <si>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</si>
  <si>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</si>
  <si>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</si>
  <si>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</si>
  <si>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</si>
  <si>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</si>
  <si>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</si>
  <si>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</si>
  <si>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</si>
  <si>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</si>
  <si>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</si>
  <si>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</si>
  <si>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</si>
  <si>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</si>
  <si>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</si>
  <si>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</si>
  <si>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</si>
  <si>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</si>
  <si>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</si>
  <si>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</si>
  <si>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</si>
  <si>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</si>
  <si>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</si>
  <si>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</si>
  <si>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</si>
  <si>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</si>
  <si>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</si>
  <si>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</si>
  <si>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</si>
  <si>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</si>
  <si>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</si>
  <si>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</si>
  <si>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</si>
  <si>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</si>
  <si>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</si>
  <si>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</si>
  <si>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</si>
  <si>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</si>
  <si>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</si>
  <si>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</si>
  <si>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</si>
  <si>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</si>
  <si>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</si>
  <si>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</si>
  <si>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</si>
  <si>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</si>
  <si>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</si>
  <si>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</si>
  <si>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</si>
  <si>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</si>
  <si>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</si>
  <si>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</si>
  <si>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</si>
  <si>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</si>
  <si>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</si>
  <si>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</si>
  <si>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</si>
  <si>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</si>
  <si>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</si>
  <si>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</si>
  <si>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</si>
  <si>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</si>
  <si>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</si>
  <si>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</si>
  <si>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</si>
  <si>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</si>
  <si>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</si>
  <si>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</si>
  <si>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</si>
  <si>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</si>
  <si>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</si>
  <si>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</si>
  <si>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</si>
  <si>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</si>
  <si>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</si>
  <si>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</si>
  <si>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</si>
  <si>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</si>
  <si>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</si>
  <si>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</si>
  <si>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</si>
  <si>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</si>
  <si>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</si>
  <si>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</si>
  <si>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</si>
  <si>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</si>
  <si>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</si>
  <si>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</si>
  <si>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</si>
  <si>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</si>
  <si>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</si>
  <si>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</si>
  <si>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</si>
  <si>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</si>
  <si>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</si>
  <si>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</si>
  <si>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</si>
  <si>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</si>
  <si>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</si>
  <si>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</si>
  <si>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</si>
  <si>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</si>
  <si>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</si>
  <si>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</si>
  <si>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</si>
  <si>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</si>
  <si>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</si>
  <si>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</si>
  <si>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</si>
  <si>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</si>
  <si>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</si>
  <si>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</si>
  <si>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</si>
  <si>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</si>
  <si>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</si>
  <si>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</si>
  <si>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</si>
  <si>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</si>
  <si>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</si>
  <si>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</si>
  <si>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</si>
  <si>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</si>
  <si>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</si>
  <si>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</si>
  <si>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</si>
  <si>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</si>
  <si>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</si>
  <si>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</si>
  <si>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</si>
  <si>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</si>
  <si>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</si>
  <si>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</si>
  <si>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</si>
  <si>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</si>
  <si>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</si>
  <si>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</si>
  <si>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</si>
  <si>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</si>
  <si>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</si>
  <si>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</si>
  <si>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</si>
  <si>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</si>
  <si>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</si>
  <si>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</si>
  <si>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</si>
  <si>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</si>
  <si>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</si>
  <si>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</si>
  <si>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</si>
  <si>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</si>
  <si>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</si>
  <si>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</si>
  <si>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</si>
  <si>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</si>
  <si>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</si>
  <si>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</si>
  <si>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</si>
  <si>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</si>
  <si>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</si>
  <si>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</si>
  <si>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</si>
  <si>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</si>
  <si>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</si>
  <si>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</si>
  <si>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</si>
  <si>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</si>
  <si>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</si>
  <si>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</si>
  <si>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</si>
  <si>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</si>
  <si>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</si>
  <si>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</si>
  <si>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</si>
  <si>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</si>
  <si>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</si>
  <si>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</si>
  <si>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</si>
  <si>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</si>
  <si>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</si>
  <si>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</si>
  <si>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</si>
  <si>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</si>
  <si>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</si>
  <si>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</si>
  <si>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</si>
  <si>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</si>
  <si>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</si>
  <si>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</si>
  <si>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</si>
  <si>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</si>
  <si>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</si>
  <si>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</si>
  <si>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</si>
  <si>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</si>
  <si>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</si>
  <si>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</si>
  <si>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</si>
  <si>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</si>
  <si>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</si>
  <si>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</si>
  <si>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</si>
  <si>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</si>
  <si>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</si>
  <si>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</si>
  <si>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</si>
  <si>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</si>
  <si>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</si>
  <si>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</si>
  <si>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</si>
  <si>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</si>
  <si>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</si>
  <si>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</si>
  <si>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</si>
  <si>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</si>
  <si>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</si>
  <si>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</si>
  <si>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</si>
  <si>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</si>
  <si>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</si>
  <si>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</si>
  <si>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</si>
  <si>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</si>
  <si>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</si>
  <si>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</si>
  <si>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</si>
  <si>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</si>
  <si>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</si>
  <si>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</si>
  <si>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</si>
  <si>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</si>
  <si>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</si>
  <si>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</si>
  <si>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</si>
  <si>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</si>
  <si>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</si>
  <si>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</si>
  <si>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</si>
  <si>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</si>
  <si>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</si>
  <si>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</si>
  <si>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</si>
  <si>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</si>
  <si>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</si>
  <si>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</si>
  <si>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</si>
  <si>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</si>
  <si>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</si>
  <si>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</si>
  <si>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</si>
  <si>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</si>
  <si>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</si>
  <si>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</si>
  <si>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</si>
  <si>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</si>
  <si>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</si>
  <si>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</si>
  <si>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</si>
  <si>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</si>
  <si>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</si>
  <si>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</si>
  <si>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</si>
  <si>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</si>
  <si>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</si>
  <si>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</si>
  <si>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</si>
  <si>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</si>
  <si>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</si>
  <si>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</si>
  <si>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</si>
  <si>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</si>
  <si>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</si>
  <si>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</si>
  <si>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</si>
  <si>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</si>
  <si>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</si>
  <si>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</si>
  <si>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</si>
  <si>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</si>
  <si>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</si>
  <si>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</si>
  <si>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</si>
  <si>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</si>
  <si>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</si>
  <si>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</si>
  <si>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</si>
  <si>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</si>
  <si>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</si>
  <si>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</si>
  <si>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</si>
  <si>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</si>
  <si>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</si>
  <si>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</si>
  <si>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</si>
  <si>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</si>
  <si>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</si>
  <si>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</si>
  <si>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</si>
  <si>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</si>
  <si>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</si>
  <si>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</si>
  <si>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</si>
  <si>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</si>
  <si>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</si>
  <si>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</si>
  <si>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</si>
  <si>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</si>
  <si>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</si>
  <si>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</si>
  <si>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</si>
  <si>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</si>
  <si>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</si>
  <si>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</si>
  <si>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</si>
  <si>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</si>
  <si>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</si>
  <si>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</si>
  <si>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</si>
  <si>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</si>
  <si>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</si>
  <si>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</si>
  <si>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</si>
  <si>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</si>
  <si>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</si>
  <si>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</si>
  <si>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</si>
  <si>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</si>
  <si>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</si>
  <si>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</si>
  <si>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</si>
  <si>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</si>
  <si>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</si>
  <si>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</si>
  <si>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</si>
  <si>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</si>
  <si>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</si>
  <si>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</si>
  <si>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</si>
  <si>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</si>
  <si>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</si>
  <si>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</si>
  <si>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</si>
  <si>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</si>
  <si>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</si>
  <si>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</si>
  <si>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</si>
  <si>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</si>
  <si>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</si>
  <si>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</si>
  <si>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</si>
  <si>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</si>
  <si>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</si>
  <si>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</si>
  <si>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</si>
  <si>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</si>
  <si>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</si>
  <si>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</si>
  <si>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</si>
  <si>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</si>
  <si>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</si>
  <si>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</si>
  <si>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</si>
  <si>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</si>
  <si>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</si>
  <si>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</si>
  <si>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</si>
  <si>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</si>
  <si>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</si>
  <si>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</si>
  <si>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</si>
  <si>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</si>
  <si>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</si>
  <si>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</si>
  <si>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</si>
  <si>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</si>
  <si>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</si>
  <si>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</si>
  <si>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</si>
  <si>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</si>
  <si>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</si>
  <si>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</si>
  <si>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</si>
  <si>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</si>
  <si>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</si>
  <si>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</si>
  <si>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</si>
  <si>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</si>
  <si>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</si>
  <si>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</si>
  <si>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</si>
  <si>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</si>
  <si>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</si>
  <si>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</si>
  <si>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</si>
  <si>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</si>
  <si>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</si>
  <si>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</si>
  <si>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</si>
  <si>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</si>
  <si>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</si>
  <si>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</si>
  <si>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</si>
  <si>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</si>
  <si>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</si>
  <si>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</si>
  <si>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</si>
  <si>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</si>
  <si>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</si>
  <si>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</si>
  <si>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</si>
  <si>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</si>
  <si>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</si>
  <si>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</si>
  <si>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</si>
  <si>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</si>
  <si>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</si>
  <si>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</si>
  <si>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</si>
  <si>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</si>
  <si>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</si>
  <si>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</si>
  <si>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</si>
  <si>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</si>
  <si>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</si>
  <si>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</si>
  <si>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</si>
  <si>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</si>
  <si>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</si>
  <si>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</si>
  <si>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</si>
  <si>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</si>
  <si>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</si>
  <si>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</si>
  <si>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</si>
  <si>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</si>
  <si>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</si>
  <si>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</si>
  <si>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</si>
  <si>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</si>
  <si>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</si>
  <si>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</si>
  <si>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</si>
  <si>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</si>
  <si>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</si>
  <si>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</si>
  <si>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</si>
  <si>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</si>
  <si>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</si>
  <si>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</si>
  <si>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</si>
  <si>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</si>
  <si>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</si>
  <si>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</si>
  <si>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</si>
  <si>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</si>
  <si>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</si>
  <si>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</si>
  <si>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</si>
  <si>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</si>
  <si>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</si>
  <si>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</si>
  <si>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</si>
  <si>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</si>
  <si>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</si>
  <si>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</si>
  <si>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</si>
  <si>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</si>
  <si>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</si>
  <si>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</si>
  <si>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</si>
  <si>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</si>
  <si>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</si>
  <si>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</si>
  <si>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</si>
  <si>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</si>
  <si>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</si>
  <si>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</si>
  <si>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</si>
  <si>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</si>
  <si>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</si>
  <si>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</si>
  <si>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</si>
  <si>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</si>
  <si>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</si>
  <si>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</si>
  <si>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</si>
  <si>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</si>
  <si>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</si>
  <si>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</si>
  <si>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</si>
  <si>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</si>
  <si>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</si>
  <si>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</si>
  <si>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</si>
  <si>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</si>
  <si>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</si>
  <si>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</si>
  <si>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</si>
  <si>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</si>
  <si>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</si>
  <si>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</si>
  <si>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</si>
  <si>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</si>
  <si>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</si>
  <si>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</si>
  <si>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</si>
  <si>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</si>
  <si>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</si>
  <si>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</si>
  <si>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</si>
  <si>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</si>
  <si>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</si>
  <si>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</si>
  <si>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</si>
  <si>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</si>
  <si>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</si>
  <si>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</si>
  <si>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</si>
  <si>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</si>
  <si>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</si>
  <si>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</si>
  <si>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</si>
  <si>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</si>
  <si>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</si>
  <si>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</si>
  <si>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</si>
  <si>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</si>
  <si>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</si>
  <si>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</si>
  <si>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</si>
  <si>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</si>
  <si>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</si>
  <si>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</si>
  <si>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</si>
  <si>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</si>
  <si>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</si>
  <si>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</si>
  <si>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</si>
  <si>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</si>
  <si>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</si>
  <si>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</si>
  <si>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</si>
  <si>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</si>
  <si>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</si>
  <si>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</si>
  <si>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</si>
  <si>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</si>
  <si>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</si>
  <si>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</si>
  <si>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</si>
  <si>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</si>
  <si>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</si>
  <si>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</si>
  <si>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</si>
  <si>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</si>
  <si>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</si>
  <si>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</si>
  <si>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</si>
  <si>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</si>
  <si>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</si>
  <si>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</si>
  <si>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</si>
  <si>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</si>
  <si>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</si>
  <si>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</si>
  <si>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</si>
  <si>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</si>
  <si>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</si>
  <si>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</si>
  <si>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</si>
  <si>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</si>
  <si>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</si>
  <si>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</si>
  <si>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</si>
  <si>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</si>
  <si>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</si>
  <si>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</si>
  <si>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</si>
  <si>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</si>
  <si>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</si>
  <si>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</si>
  <si>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</si>
  <si>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</si>
  <si>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</si>
  <si>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</si>
  <si>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</si>
  <si>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</si>
  <si>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</si>
  <si>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</si>
  <si>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</si>
  <si>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</si>
  <si>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</si>
  <si>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</si>
  <si>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</si>
  <si>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</si>
  <si>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</si>
  <si>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</si>
  <si>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</si>
  <si>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</si>
  <si>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</si>
  <si>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</si>
  <si>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</si>
  <si>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</si>
  <si>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</si>
  <si>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</si>
  <si>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</si>
  <si>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</si>
  <si>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</si>
  <si>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</si>
  <si>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</si>
  <si>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</si>
  <si>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</si>
  <si>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</si>
  <si>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</si>
  <si>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</si>
  <si>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</si>
  <si>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</si>
  <si>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</si>
  <si>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</si>
  <si>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</si>
  <si>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</si>
  <si>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</si>
  <si>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</si>
  <si>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</si>
  <si>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</si>
  <si>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</si>
  <si>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</si>
  <si>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</si>
  <si>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</si>
  <si>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</si>
  <si>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</si>
  <si>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</si>
  <si>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</si>
  <si>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</si>
  <si>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</si>
  <si>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</si>
  <si>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</si>
  <si>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</si>
  <si>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</si>
  <si>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</si>
  <si>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</si>
  <si>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</si>
  <si>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</si>
  <si>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</si>
  <si>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</si>
  <si>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</si>
  <si>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</si>
  <si>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</si>
  <si>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</si>
  <si>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</si>
  <si>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</si>
  <si>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</si>
  <si>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</si>
  <si>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</si>
  <si>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</si>
  <si>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</si>
  <si>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</si>
  <si>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</si>
  <si>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</si>
  <si>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</si>
  <si>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</si>
  <si>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</si>
  <si>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</si>
  <si>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</si>
  <si>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</si>
  <si>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</si>
  <si>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</si>
  <si>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</si>
  <si>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</si>
  <si>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</si>
  <si>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</si>
  <si>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</si>
  <si>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</si>
  <si>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</si>
  <si>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</si>
  <si>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</si>
  <si>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</si>
  <si>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</si>
  <si>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</si>
  <si>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</si>
  <si>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</si>
  <si>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</si>
  <si>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</si>
  <si>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</si>
  <si>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</si>
  <si>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</si>
  <si>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</si>
  <si>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</si>
  <si>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</si>
  <si>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</si>
  <si>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</si>
  <si>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</si>
  <si>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</si>
  <si>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</si>
  <si>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</si>
  <si>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</si>
  <si>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</si>
  <si>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</si>
  <si>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</si>
  <si>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</si>
  <si>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</si>
  <si>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</si>
  <si>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</si>
  <si>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</si>
  <si>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</si>
  <si>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</si>
  <si>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</si>
  <si>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</si>
  <si>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</si>
  <si>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</si>
  <si>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</si>
  <si>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</si>
  <si>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</si>
  <si>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</si>
  <si>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</si>
  <si>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</si>
  <si>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</si>
  <si>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</si>
  <si>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</si>
  <si>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</si>
  <si>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</si>
  <si>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</si>
  <si>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</si>
  <si>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</si>
  <si>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</si>
  <si>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</si>
  <si>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</si>
  <si>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</si>
  <si>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</si>
  <si>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</si>
  <si>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</si>
  <si>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</si>
  <si>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</si>
  <si>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</si>
  <si>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</si>
  <si>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</si>
  <si>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</si>
  <si>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</si>
  <si>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</si>
  <si>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</si>
  <si>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</si>
  <si>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</si>
  <si>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</si>
  <si>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</si>
  <si>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</si>
  <si>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</si>
  <si>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</si>
  <si>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</si>
  <si>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</si>
  <si>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</si>
  <si>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</si>
  <si>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</si>
  <si>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</si>
  <si>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</si>
  <si>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</si>
  <si>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</si>
  <si>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</si>
  <si>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</si>
  <si>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</si>
  <si>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</si>
  <si>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</si>
  <si>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</si>
  <si>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</si>
  <si>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</si>
  <si>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</si>
  <si>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</si>
  <si>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</si>
  <si>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</si>
  <si>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</si>
  <si>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</si>
  <si>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</si>
  <si>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</si>
  <si>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</si>
  <si>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</si>
  <si>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</si>
  <si>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</si>
  <si>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</si>
  <si>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</si>
  <si>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</si>
  <si>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</si>
  <si>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</si>
  <si>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</si>
  <si>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</si>
  <si>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</si>
  <si>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</si>
  <si>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</si>
  <si>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</si>
  <si>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</si>
  <si>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</si>
  <si>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</si>
  <si>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</si>
  <si>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</si>
  <si>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</si>
  <si>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</si>
  <si>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</si>
  <si>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</si>
  <si>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</si>
  <si>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</si>
  <si>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</si>
  <si>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</si>
  <si>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</si>
  <si>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</si>
  <si>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</si>
  <si>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</si>
  <si>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</si>
  <si>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</si>
  <si>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</si>
  <si>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</si>
  <si>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</si>
  <si>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</si>
  <si>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</si>
  <si>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</si>
  <si>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</si>
  <si>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</si>
  <si>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</si>
  <si>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</si>
  <si>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</si>
  <si>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</si>
  <si>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</si>
  <si>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</si>
  <si>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</si>
  <si>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</si>
  <si>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</si>
  <si>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</si>
  <si>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</si>
  <si>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</si>
  <si>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</si>
  <si>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</si>
  <si>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</si>
  <si>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</si>
  <si>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</si>
  <si>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</si>
  <si>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</si>
  <si>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</si>
  <si>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</si>
  <si>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</si>
  <si>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</si>
  <si>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</si>
  <si>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</si>
  <si>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</si>
  <si>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</si>
  <si>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</si>
  <si>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</si>
  <si>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</si>
  <si>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</si>
  <si>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</si>
  <si>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</si>
  <si>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</si>
  <si>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</si>
  <si>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</si>
  <si>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</si>
  <si>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</si>
  <si>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</si>
  <si>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</si>
  <si>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</si>
  <si>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</si>
  <si>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</si>
  <si>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</si>
  <si>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</si>
  <si>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</si>
  <si>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</si>
  <si>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</si>
  <si>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</si>
  <si>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</si>
  <si>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</si>
  <si>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</si>
  <si>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</si>
  <si>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</si>
  <si>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</si>
  <si>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</si>
  <si>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</si>
  <si>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</si>
  <si>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</si>
  <si>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</si>
  <si>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</si>
  <si>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</si>
  <si>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</si>
  <si>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</si>
  <si>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</si>
  <si>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</si>
  <si>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</si>
  <si>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</si>
  <si>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</si>
  <si>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</si>
  <si>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</si>
  <si>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</si>
  <si>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</si>
  <si>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</si>
  <si>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</si>
  <si>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</si>
  <si>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</si>
  <si>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</si>
  <si>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</si>
  <si>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</si>
  <si>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</si>
  <si>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</si>
  <si>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</si>
  <si>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</si>
  <si>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</si>
  <si>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</si>
  <si>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</si>
  <si>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</si>
  <si>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</si>
  <si>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</si>
  <si>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</si>
  <si>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</si>
  <si>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</si>
  <si>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</si>
  <si>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</si>
  <si>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</si>
  <si>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</si>
  <si>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</si>
  <si>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</si>
  <si>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</si>
  <si>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</si>
  <si>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</si>
  <si>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</si>
  <si>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</si>
  <si>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</si>
  <si>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</si>
  <si>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</si>
  <si>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</si>
  <si>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</si>
  <si>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</si>
  <si>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</si>
  <si>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</si>
  <si>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</si>
  <si>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</si>
  <si>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</si>
  <si>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</si>
  <si>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</si>
  <si>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</si>
  <si>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</si>
  <si>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</si>
  <si>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</si>
  <si>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</si>
  <si>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</si>
  <si>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</si>
  <si>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</si>
  <si>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</si>
  <si>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</si>
  <si>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</si>
  <si>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</si>
  <si>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</si>
  <si>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</si>
  <si>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</si>
  <si>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</si>
  <si>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</si>
  <si>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</si>
  <si>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</si>
  <si>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</si>
  <si>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</si>
  <si>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</si>
  <si>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</si>
  <si>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</si>
  <si>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</si>
  <si>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</si>
  <si>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</si>
  <si>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</si>
  <si>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</si>
  <si>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</si>
  <si>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</si>
  <si>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</si>
  <si>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</si>
  <si>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</si>
  <si>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</si>
  <si>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</si>
  <si>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</si>
  <si>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</si>
  <si>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</si>
  <si>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</si>
  <si>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</si>
  <si>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</si>
  <si>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</si>
  <si>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</si>
  <si>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</si>
  <si>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</si>
  <si>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</si>
  <si>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</si>
  <si>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</si>
  <si>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</si>
  <si>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</si>
  <si>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</si>
  <si>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</si>
  <si>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</si>
  <si>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</si>
  <si>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</si>
  <si>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</si>
  <si>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</si>
  <si>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</si>
  <si>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</si>
  <si>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</si>
  <si>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</si>
  <si>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</si>
  <si>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</si>
  <si>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</si>
  <si>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</si>
  <si>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</si>
  <si>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</si>
  <si>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</si>
  <si>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</si>
  <si>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</si>
  <si>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</si>
  <si>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</si>
  <si>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</si>
  <si>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</si>
  <si>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</si>
  <si>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</si>
  <si>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</si>
  <si>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</si>
  <si>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</si>
  <si>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</si>
  <si>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</si>
  <si>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</si>
  <si>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</si>
  <si>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</si>
  <si>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</si>
  <si>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</si>
  <si>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</si>
  <si>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</si>
  <si>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</si>
  <si>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</si>
  <si>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</si>
  <si>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</si>
  <si>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</si>
  <si>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</si>
  <si>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</si>
  <si>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</si>
  <si>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</si>
  <si>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</si>
  <si>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</si>
  <si>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</si>
  <si>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</si>
  <si>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</si>
  <si>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</si>
  <si>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</si>
  <si>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</si>
  <si>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</si>
  <si>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</si>
  <si>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</si>
  <si>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</si>
  <si>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</si>
  <si>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</si>
  <si>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</si>
  <si>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</si>
  <si>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</si>
  <si>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</si>
  <si>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</si>
  <si>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</si>
  <si>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</si>
  <si>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</si>
  <si>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</si>
  <si>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</si>
  <si>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</si>
  <si>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</si>
  <si>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</si>
  <si>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</si>
  <si>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</si>
  <si>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</si>
  <si>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</si>
  <si>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</si>
  <si>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</si>
  <si>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</si>
  <si>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</si>
  <si>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</si>
  <si>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</si>
  <si>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</si>
  <si>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</si>
  <si>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</si>
  <si>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</si>
  <si>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</si>
  <si>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</si>
  <si>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</si>
  <si>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</si>
  <si>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</si>
  <si>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</si>
  <si>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</si>
  <si>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</si>
  <si>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</si>
  <si>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</si>
  <si>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</si>
  <si>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</si>
  <si>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</si>
  <si>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</si>
  <si>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</si>
  <si>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</si>
  <si>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</si>
  <si>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</si>
  <si>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</si>
  <si>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</si>
  <si>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</si>
  <si>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</si>
  <si>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</si>
  <si>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</si>
  <si>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</si>
  <si>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</si>
  <si>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</si>
  <si>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</si>
  <si>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</si>
  <si>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</si>
  <si>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</si>
  <si>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</si>
  <si>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</si>
  <si>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</si>
  <si>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</si>
  <si>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</si>
  <si>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</si>
  <si>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</si>
  <si>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</si>
  <si>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</si>
  <si>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</si>
  <si>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</si>
  <si>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</si>
  <si>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</si>
  <si>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</si>
  <si>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</si>
  <si>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</si>
  <si>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</si>
  <si>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</si>
  <si>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</si>
  <si>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</si>
  <si>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</si>
  <si>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</si>
  <si>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</si>
  <si>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</si>
  <si>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</si>
  <si>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</si>
  <si>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</si>
  <si>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</si>
  <si>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</si>
  <si>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</si>
  <si>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</si>
  <si>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</si>
  <si>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</si>
  <si>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</si>
  <si>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</si>
  <si>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</si>
  <si>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</si>
  <si>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</si>
  <si>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</si>
  <si>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</si>
  <si>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</si>
  <si>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</si>
  <si>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</si>
  <si>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</si>
  <si>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</si>
  <si>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</si>
  <si>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</si>
  <si>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</si>
  <si>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</si>
  <si>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</si>
  <si>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</si>
  <si>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</si>
  <si>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</si>
  <si>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</si>
  <si>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</si>
  <si>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</si>
  <si>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</si>
  <si>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</si>
  <si>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</si>
  <si>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</si>
  <si>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</si>
  <si>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</si>
  <si>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</si>
  <si>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</si>
  <si>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</si>
  <si>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</si>
  <si>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</si>
  <si>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</si>
  <si>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</si>
  <si>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</si>
  <si>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</si>
  <si>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</si>
  <si>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</si>
  <si>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</si>
  <si>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</si>
  <si>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</si>
  <si>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</si>
  <si>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</si>
  <si>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</si>
  <si>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</si>
  <si>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</si>
  <si>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</si>
  <si>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</si>
  <si>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</si>
  <si>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</si>
  <si>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</si>
  <si>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</si>
  <si>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</si>
  <si>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</si>
  <si>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</si>
  <si>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</si>
  <si>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</si>
  <si>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</si>
  <si>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</si>
  <si>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</si>
  <si>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</si>
  <si>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</si>
  <si>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</si>
  <si>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</si>
  <si>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</si>
  <si>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</si>
  <si>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</si>
  <si>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</si>
  <si>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</si>
  <si>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</si>
  <si>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</si>
  <si>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</si>
  <si>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</si>
  <si>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</si>
  <si>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</si>
  <si>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</si>
  <si>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</si>
  <si>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</si>
  <si>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</si>
  <si>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</si>
  <si>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</si>
  <si>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</si>
  <si>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</si>
  <si>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</si>
  <si>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</si>
  <si>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</si>
  <si>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</si>
  <si>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</si>
  <si>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</si>
  <si>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</si>
  <si>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</si>
  <si>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</si>
  <si>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</si>
  <si>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</si>
  <si>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</si>
  <si>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</si>
  <si>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</si>
  <si>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</si>
  <si>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</si>
  <si>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</si>
  <si>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</si>
  <si>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</si>
  <si>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</si>
  <si>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</si>
  <si>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</si>
  <si>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</si>
  <si>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</si>
  <si>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</si>
  <si>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</si>
  <si>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</si>
  <si>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</si>
  <si>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</si>
  <si>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</si>
  <si>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</si>
  <si>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</si>
  <si>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</si>
  <si>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</si>
  <si>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</si>
  <si>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</si>
  <si>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</si>
  <si>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</si>
  <si>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</si>
  <si>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</si>
  <si>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</si>
  <si>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</si>
  <si>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</si>
  <si>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</si>
  <si>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</si>
  <si>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</si>
  <si>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</si>
  <si>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</si>
  <si>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</si>
  <si>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</si>
  <si>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</si>
  <si>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</si>
  <si>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</si>
  <si>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</si>
  <si>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</si>
  <si>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</si>
  <si>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</si>
  <si>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</si>
  <si>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</si>
  <si>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</si>
  <si>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</si>
  <si>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</si>
  <si>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</si>
  <si>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</si>
  <si>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</si>
  <si>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</si>
  <si>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</si>
  <si>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</si>
  <si>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</si>
  <si>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</si>
  <si>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</si>
  <si>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</si>
  <si>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</si>
  <si>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</si>
  <si>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</si>
  <si>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</si>
  <si>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</si>
  <si>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</si>
  <si>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</si>
  <si>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</si>
  <si>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</si>
  <si>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</si>
  <si>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</si>
  <si>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</si>
  <si>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</si>
  <si>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</si>
  <si>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</si>
  <si>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</si>
  <si>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</si>
  <si>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</si>
  <si>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</si>
  <si>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</si>
  <si>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</si>
  <si>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</si>
  <si>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</si>
  <si>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</si>
  <si>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</si>
  <si>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</si>
  <si>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</si>
  <si>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</si>
  <si>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</si>
  <si>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</si>
  <si>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</si>
  <si>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</si>
  <si>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</si>
  <si>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</si>
  <si>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</si>
  <si>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</si>
  <si>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</si>
  <si>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</si>
  <si>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</si>
  <si>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</si>
  <si>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</si>
  <si>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</si>
  <si>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</si>
  <si>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</si>
  <si>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</si>
  <si>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</si>
  <si>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</si>
  <si>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</si>
  <si>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</si>
  <si>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</si>
  <si>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</si>
  <si>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</si>
  <si>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</si>
  <si>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</si>
  <si>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</si>
  <si>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</si>
  <si>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</si>
  <si>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</si>
  <si>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</si>
  <si>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</si>
  <si>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</si>
  <si>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</si>
  <si>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</si>
  <si>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</si>
  <si>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</si>
  <si>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</si>
  <si>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</si>
  <si>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</si>
  <si>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</si>
  <si>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</si>
  <si>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</si>
  <si>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</si>
  <si>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</si>
  <si>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</si>
  <si>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</si>
  <si>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</si>
  <si>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</si>
  <si>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</si>
  <si>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</si>
  <si>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</si>
  <si>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</si>
  <si>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</si>
  <si>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</si>
  <si>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</si>
  <si>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</si>
  <si>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</si>
  <si>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</si>
  <si>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</si>
  <si>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</si>
  <si>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</si>
  <si>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</si>
  <si>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</si>
  <si>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</si>
  <si>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</si>
  <si>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</si>
  <si>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</si>
  <si>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</si>
  <si>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</si>
  <si>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</si>
  <si>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</si>
  <si>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</si>
  <si>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</si>
  <si>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</si>
  <si>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</si>
  <si>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</si>
  <si>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</si>
  <si>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</si>
  <si>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</si>
  <si>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</si>
  <si>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</si>
  <si>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</si>
  <si>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</si>
  <si>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</si>
  <si>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</si>
  <si>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</si>
  <si>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</si>
  <si>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</si>
  <si>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</si>
  <si>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</si>
  <si>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</si>
  <si>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</si>
  <si>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</si>
  <si>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</si>
  <si>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</si>
  <si>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</si>
  <si>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</si>
  <si>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</si>
  <si>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</si>
  <si>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</si>
  <si>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</si>
  <si>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</si>
  <si>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</si>
  <si>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</si>
  <si>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</si>
  <si>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</si>
  <si>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</si>
  <si>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</si>
  <si>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</si>
  <si>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</si>
  <si>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</si>
  <si>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</si>
  <si>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</si>
  <si>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</si>
  <si>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</si>
  <si>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</si>
  <si>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</si>
  <si>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</si>
  <si>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</si>
  <si>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</si>
  <si>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</si>
  <si>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</si>
  <si>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</si>
  <si>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</si>
  <si>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</si>
  <si>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</si>
  <si>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</si>
  <si>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</si>
  <si>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</si>
  <si>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</si>
  <si>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</si>
  <si>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</si>
  <si>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</si>
  <si>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</si>
  <si>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</si>
  <si>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</si>
  <si>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</si>
  <si>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</si>
  <si>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</si>
  <si>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</si>
  <si>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</si>
  <si>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</si>
  <si>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</si>
  <si>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</si>
  <si>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</si>
  <si>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</si>
  <si>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</si>
  <si>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</si>
  <si>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</si>
  <si>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</si>
  <si>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</si>
  <si>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</si>
  <si>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</si>
  <si>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</si>
  <si>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</si>
  <si>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</si>
  <si>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</si>
  <si>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</si>
  <si>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</si>
  <si>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</si>
  <si>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</si>
  <si>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</si>
  <si>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</si>
  <si>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</si>
  <si>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</si>
  <si>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</si>
  <si>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</si>
  <si>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</si>
  <si>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</si>
  <si>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</si>
  <si>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</si>
  <si>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</si>
  <si>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</si>
  <si>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</si>
  <si>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</si>
  <si>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</si>
  <si>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</si>
  <si>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</si>
  <si>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</si>
  <si>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</si>
  <si>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</si>
  <si>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</si>
  <si>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</si>
  <si>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</si>
  <si>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</si>
  <si>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</si>
  <si>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</si>
  <si>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</si>
  <si>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</si>
  <si>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</si>
  <si>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</si>
  <si>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</si>
  <si>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</si>
  <si>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</si>
  <si>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</si>
  <si>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</si>
  <si>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</si>
  <si>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</si>
  <si>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</si>
  <si>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</si>
  <si>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</si>
  <si>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</si>
  <si>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</si>
  <si>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</si>
  <si>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</si>
  <si>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</si>
  <si>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</si>
  <si>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</si>
  <si>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</si>
  <si>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</si>
  <si>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</si>
  <si>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</si>
  <si>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</si>
  <si>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</si>
  <si>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</si>
  <si>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</si>
  <si>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</si>
  <si>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</si>
  <si>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</si>
  <si>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</si>
  <si>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</si>
  <si>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</si>
  <si>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</si>
  <si>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</si>
  <si>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</si>
  <si>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</si>
  <si>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</si>
  <si>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</si>
  <si>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</si>
  <si>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</si>
  <si>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</si>
  <si>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</si>
  <si>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</si>
  <si>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</si>
  <si>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</si>
  <si>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</si>
  <si>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</si>
  <si>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</si>
  <si>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</si>
  <si>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</si>
  <si>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</si>
  <si>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</si>
  <si>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</si>
  <si>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</si>
  <si>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</si>
  <si>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</si>
  <si>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</si>
  <si>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</si>
  <si>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</si>
  <si>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</si>
  <si>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</si>
  <si>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</si>
  <si>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</si>
  <si>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</si>
  <si>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</si>
  <si>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</si>
  <si>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</si>
  <si>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</si>
  <si>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</si>
  <si>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</si>
  <si>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</si>
  <si>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</si>
  <si>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</si>
  <si>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</si>
  <si>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</si>
  <si>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</si>
  <si>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</si>
  <si>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</si>
  <si>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</si>
  <si>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</si>
  <si>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</si>
  <si>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</si>
  <si>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</si>
  <si>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</si>
  <si>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</si>
  <si>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</si>
  <si>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</si>
  <si>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</si>
  <si>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</si>
  <si>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</si>
  <si>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</si>
  <si>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</si>
  <si>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</si>
  <si>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</si>
  <si>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</si>
  <si>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</si>
  <si>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</si>
  <si>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</si>
  <si>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</si>
  <si>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</si>
  <si>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</si>
  <si>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</si>
  <si>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</si>
  <si>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</si>
  <si>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</si>
  <si>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</si>
  <si>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</si>
  <si>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</si>
  <si>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</si>
  <si>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</si>
  <si>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</si>
  <si>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</si>
  <si>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</si>
  <si>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</si>
  <si>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</si>
  <si>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</si>
  <si>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</si>
  <si>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</si>
  <si>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</si>
  <si>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</si>
  <si>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</si>
  <si>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</si>
  <si>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</si>
  <si>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</si>
  <si>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</si>
  <si>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</si>
  <si>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</si>
  <si>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</si>
  <si>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</si>
  <si>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</si>
  <si>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</si>
  <si>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</si>
  <si>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</si>
  <si>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</si>
  <si>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</si>
  <si>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</si>
  <si>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</si>
  <si>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</si>
  <si>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</si>
  <si>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</si>
  <si>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</si>
  <si>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</si>
  <si>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</si>
  <si>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</si>
  <si>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</si>
  <si>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</si>
  <si>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</si>
  <si>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</si>
  <si>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</si>
  <si>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</si>
  <si>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</si>
  <si>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</si>
  <si>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</si>
  <si>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</si>
  <si>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</si>
  <si>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</si>
  <si>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</si>
  <si>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</si>
  <si>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</si>
  <si>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</si>
  <si>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</si>
  <si>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</si>
  <si>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</si>
  <si>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</si>
  <si>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</si>
  <si>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</si>
  <si>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</si>
  <si>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</si>
  <si>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</si>
  <si>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</si>
  <si>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</si>
  <si>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</si>
  <si>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</si>
  <si>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</si>
  <si>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</si>
  <si>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</si>
  <si>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</si>
  <si>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</si>
  <si>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</si>
  <si>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</si>
  <si>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</si>
  <si>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</si>
  <si>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</si>
  <si>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</si>
  <si>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</si>
  <si>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</si>
  <si>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</si>
  <si>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</si>
  <si>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</si>
  <si>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</si>
  <si>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</si>
  <si>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</si>
  <si>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</si>
  <si>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</si>
  <si>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</si>
  <si>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</si>
  <si>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</si>
  <si>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</si>
  <si>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</si>
  <si>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</si>
  <si>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</si>
  <si>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</si>
  <si>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</si>
  <si>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</si>
  <si>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</si>
  <si>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</si>
  <si>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</si>
  <si>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</si>
  <si>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</si>
  <si>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</si>
  <si>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</si>
  <si>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</si>
  <si>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</si>
  <si>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</si>
  <si>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</si>
  <si>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</si>
  <si>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</si>
  <si>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</si>
  <si>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</si>
  <si>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</si>
  <si>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</si>
  <si>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</si>
  <si>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</si>
  <si>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</si>
  <si>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</si>
  <si>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</si>
  <si>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</si>
  <si>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</si>
  <si>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</si>
  <si>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</si>
  <si>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</si>
  <si>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</si>
  <si>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</si>
  <si>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</si>
  <si>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</si>
  <si>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</si>
  <si>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</si>
  <si>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</si>
  <si>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</si>
  <si>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</si>
  <si>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</si>
  <si>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</si>
  <si>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</si>
  <si>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</si>
  <si>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</si>
  <si>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</si>
  <si>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</si>
  <si>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</si>
  <si>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</si>
  <si>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</si>
  <si>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</si>
  <si>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</si>
  <si>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</si>
  <si>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</si>
  <si>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</si>
  <si>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</si>
  <si>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</si>
  <si>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</si>
  <si>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</si>
  <si>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</si>
  <si>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</si>
  <si>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</si>
  <si>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</si>
  <si>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</si>
  <si>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</si>
  <si>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</si>
  <si>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</si>
  <si>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</si>
  <si>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</si>
  <si>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</si>
  <si>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</si>
  <si>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</si>
  <si>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</si>
  <si>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</si>
  <si>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</si>
  <si>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</si>
  <si>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</si>
  <si>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</si>
  <si>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</si>
  <si>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</si>
  <si>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</si>
  <si>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</si>
  <si>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</si>
  <si>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</si>
  <si>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</si>
  <si>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</si>
  <si>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</si>
  <si>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</si>
  <si>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</si>
  <si>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</si>
  <si>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</si>
  <si>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</si>
  <si>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</si>
  <si>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</si>
  <si>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</si>
  <si>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</si>
  <si>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</si>
  <si>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</si>
  <si>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</si>
  <si>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</si>
  <si>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</si>
  <si>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</si>
  <si>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</si>
  <si>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</si>
  <si>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</si>
  <si>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</si>
  <si>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</si>
  <si>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</si>
  <si>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</si>
  <si>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</si>
  <si>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</si>
  <si>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</si>
  <si>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</si>
  <si>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</si>
  <si>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</si>
  <si>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</si>
  <si>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</si>
  <si>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</si>
  <si>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</si>
  <si>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</si>
  <si>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</si>
  <si>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</si>
  <si>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</si>
  <si>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</si>
  <si>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</si>
  <si>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</si>
  <si>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</si>
  <si>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</si>
  <si>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</si>
  <si>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</si>
  <si>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</si>
  <si>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</si>
  <si>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</si>
  <si>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</si>
  <si>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</si>
  <si>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</si>
  <si>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</si>
  <si>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</si>
  <si>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</si>
  <si>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</si>
  <si>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</si>
  <si>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</si>
  <si>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</si>
  <si>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</si>
  <si>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</si>
  <si>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</si>
  <si>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</si>
  <si>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</si>
  <si>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</si>
  <si>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</si>
  <si>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</si>
  <si>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</si>
  <si>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</si>
  <si>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</si>
  <si>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</si>
  <si>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</si>
  <si>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</si>
  <si>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</si>
  <si>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</si>
  <si>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</si>
  <si>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</si>
  <si>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</si>
  <si>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</si>
  <si>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</si>
  <si>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</si>
  <si>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</si>
  <si>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</si>
  <si>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</si>
  <si>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</si>
  <si>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</si>
  <si>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</si>
  <si>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</si>
  <si>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</si>
  <si>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</si>
  <si>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</si>
  <si>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</si>
  <si>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</si>
  <si>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</si>
  <si>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</si>
  <si>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</si>
  <si>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</si>
  <si>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</si>
  <si>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</si>
  <si>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</si>
  <si>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</si>
  <si>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</si>
  <si>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</si>
  <si>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</si>
  <si>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</si>
  <si>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</si>
  <si>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</si>
  <si>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</si>
  <si>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</si>
  <si>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</si>
  <si>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</si>
  <si>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</si>
  <si>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</si>
  <si>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</si>
  <si>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</si>
  <si>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</si>
  <si>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</si>
  <si>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</si>
  <si>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</si>
  <si>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</si>
  <si>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</si>
  <si>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</si>
  <si>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</si>
  <si>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</si>
  <si>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</si>
  <si>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</si>
  <si>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</si>
  <si>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</si>
  <si>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</si>
  <si>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</si>
  <si>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</si>
  <si>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</si>
  <si>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</si>
  <si>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</si>
  <si>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</si>
  <si>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</si>
  <si>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</si>
  <si>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</si>
  <si>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</si>
  <si>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</si>
  <si>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</si>
  <si>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</si>
  <si>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</si>
  <si>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</si>
  <si>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</si>
  <si>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</si>
  <si>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</si>
  <si>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</si>
  <si>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</si>
  <si>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</si>
  <si>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</si>
  <si>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</si>
  <si>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</si>
  <si>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</si>
  <si>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</si>
  <si>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</si>
  <si>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</si>
  <si>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</si>
  <si>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</si>
  <si>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</si>
  <si>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</si>
  <si>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</si>
  <si>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</si>
  <si>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</si>
  <si>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</si>
  <si>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</si>
  <si>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</si>
  <si>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</si>
  <si>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</si>
  <si>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</si>
  <si>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</si>
  <si>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</si>
  <si>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</si>
  <si>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</si>
  <si>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</si>
  <si>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</si>
  <si>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</si>
  <si>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</si>
  <si>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</si>
  <si>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</si>
  <si>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</si>
  <si>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</si>
  <si>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</si>
  <si>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</si>
  <si>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</si>
  <si>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</si>
  <si>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</si>
  <si>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</si>
  <si>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</si>
  <si>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</si>
  <si>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</si>
  <si>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</si>
  <si>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</si>
  <si>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</si>
  <si>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</si>
  <si>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</si>
  <si>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</si>
  <si>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</si>
  <si>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</si>
  <si>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</si>
  <si>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</si>
  <si>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</si>
  <si>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</si>
  <si>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</si>
  <si>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</si>
  <si>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</si>
  <si>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</si>
  <si>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</si>
  <si>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</si>
  <si>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</si>
  <si>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</si>
  <si>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</si>
  <si>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</si>
  <si>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</si>
  <si>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</si>
  <si>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</si>
  <si>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</si>
  <si>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</si>
  <si>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</si>
  <si>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</si>
  <si>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</si>
  <si>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</si>
  <si>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</si>
  <si>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</si>
  <si>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</si>
  <si>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</si>
  <si>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</si>
  <si>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</si>
  <si>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</si>
  <si>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</si>
  <si>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</si>
  <si>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</si>
  <si>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</si>
  <si>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</si>
  <si>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</si>
  <si>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</si>
  <si>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</si>
  <si>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</si>
  <si>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</si>
  <si>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</si>
  <si>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</si>
  <si>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</si>
  <si>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</si>
  <si>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</si>
  <si>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</si>
  <si>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</si>
  <si>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</si>
  <si>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</si>
  <si>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</si>
  <si>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</si>
  <si>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</si>
  <si>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</si>
  <si>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</si>
  <si>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</si>
  <si>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</si>
  <si>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</si>
  <si>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</si>
  <si>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</si>
  <si>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</si>
  <si>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</si>
  <si>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</si>
  <si>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</si>
  <si>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</si>
  <si>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</si>
  <si>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</si>
  <si>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</si>
  <si>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</si>
  <si>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</si>
  <si>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</si>
  <si>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</si>
  <si>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</si>
  <si>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</si>
  <si>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</si>
  <si>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</si>
  <si>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</si>
  <si>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</si>
  <si>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</si>
  <si>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</si>
  <si>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</si>
  <si>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</si>
  <si>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</si>
  <si>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</si>
  <si>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</si>
  <si>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</si>
  <si>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</si>
  <si>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</si>
  <si>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</si>
  <si>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</si>
  <si>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</si>
  <si>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</si>
  <si>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</si>
  <si>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</si>
  <si>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</si>
  <si>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</si>
  <si>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</si>
  <si>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</si>
  <si>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</si>
  <si>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</si>
  <si>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</si>
  <si>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</si>
  <si>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</si>
  <si>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</si>
  <si>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</si>
  <si>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</si>
  <si>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</si>
  <si>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</si>
  <si>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</si>
  <si>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</si>
  <si>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</si>
  <si>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</si>
  <si>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</si>
  <si>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</si>
  <si>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</si>
  <si>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</si>
  <si>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</si>
  <si>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</si>
  <si>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</si>
  <si>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</si>
  <si>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</si>
  <si>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</si>
  <si>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</si>
  <si>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</si>
  <si>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</si>
  <si>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</si>
  <si>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</si>
  <si>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</si>
  <si>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</si>
  <si>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</si>
  <si>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</si>
  <si>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</si>
  <si>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</si>
  <si>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</si>
  <si>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</si>
  <si>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</si>
  <si>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</si>
  <si>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</si>
  <si>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</si>
  <si>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</si>
  <si>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</si>
  <si>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</si>
  <si>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</si>
  <si>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</si>
  <si>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</si>
  <si>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</si>
  <si>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</si>
  <si>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</si>
  <si>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</si>
  <si>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</si>
  <si>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</si>
  <si>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</si>
  <si>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</si>
  <si>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</si>
  <si>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</si>
  <si>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</si>
  <si>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</si>
  <si>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</si>
  <si>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</si>
  <si>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</si>
  <si>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</si>
  <si>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</si>
  <si>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</si>
  <si>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</si>
  <si>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</si>
  <si>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</si>
  <si>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</si>
  <si>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</si>
  <si>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</si>
  <si>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</si>
  <si>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</si>
  <si>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</si>
  <si>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</si>
  <si>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</si>
  <si>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</si>
  <si>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</si>
  <si>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</si>
  <si>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</si>
  <si>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</si>
  <si>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</si>
  <si>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</si>
  <si>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</si>
  <si>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</si>
  <si>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</si>
  <si>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</si>
  <si>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</si>
  <si>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</si>
  <si>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</si>
  <si>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</si>
  <si>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</si>
  <si>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</si>
  <si>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</si>
  <si>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</si>
  <si>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</si>
  <si>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</si>
  <si>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</si>
  <si>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</si>
  <si>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</si>
  <si>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</si>
  <si>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</si>
  <si>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</si>
  <si>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</si>
  <si>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</si>
  <si>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</si>
  <si>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</si>
  <si>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</si>
  <si>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</si>
  <si>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</si>
  <si>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</si>
  <si>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</si>
  <si>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</si>
  <si>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</si>
  <si>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</si>
  <si>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</si>
  <si>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</si>
  <si>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</si>
  <si>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</si>
  <si>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</si>
  <si>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</si>
  <si>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</si>
  <si>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</si>
  <si>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</si>
  <si>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</si>
  <si>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</si>
  <si>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</si>
  <si>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</si>
  <si>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</si>
  <si>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</si>
  <si>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</si>
  <si>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</si>
  <si>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</si>
  <si>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</si>
  <si>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</si>
  <si>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</si>
  <si>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</si>
  <si>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</si>
  <si>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</si>
  <si>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</si>
  <si>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</si>
  <si>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</si>
  <si>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</si>
  <si>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</si>
  <si>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</si>
  <si>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</si>
  <si>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</si>
  <si>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</si>
  <si>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</si>
  <si>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</si>
  <si>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</si>
  <si>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</si>
  <si>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</si>
  <si>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</si>
  <si>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</si>
  <si>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</si>
  <si>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</si>
  <si>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</si>
  <si>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</si>
  <si>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</si>
  <si>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</si>
  <si>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</si>
  <si>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</si>
  <si>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</si>
  <si>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</si>
  <si>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</si>
  <si>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</si>
  <si>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</si>
  <si>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</si>
  <si>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</si>
  <si>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</si>
  <si>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</si>
  <si>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</si>
  <si>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</si>
  <si>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</si>
  <si>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</si>
  <si>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</si>
  <si>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</si>
  <si>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</si>
  <si>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</si>
  <si>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</si>
  <si>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</si>
  <si>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</si>
  <si>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</si>
  <si>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</si>
  <si>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</si>
  <si>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</si>
  <si>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</si>
  <si>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</si>
  <si>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</si>
  <si>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</si>
  <si>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</si>
  <si>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</si>
  <si>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</si>
  <si>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</si>
  <si>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</si>
  <si>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</si>
  <si>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</si>
  <si>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</si>
  <si>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</si>
  <si>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</si>
  <si>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</si>
  <si>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</si>
  <si>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</si>
  <si>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</si>
  <si>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</si>
  <si>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</si>
  <si>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</si>
  <si>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</si>
  <si>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</si>
  <si>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</si>
  <si>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</si>
  <si>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</si>
  <si>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</si>
  <si>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</si>
  <si>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</si>
  <si>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</si>
  <si>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</si>
  <si>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</si>
  <si>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</si>
  <si>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</si>
  <si>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</si>
  <si>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</si>
  <si>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</si>
  <si>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</si>
  <si>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</si>
  <si>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</si>
  <si>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</si>
  <si>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</si>
  <si>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</si>
  <si>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</si>
  <si>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</si>
  <si>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</si>
  <si>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</si>
  <si>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</si>
  <si>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</si>
  <si>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</si>
  <si>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</si>
  <si>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</si>
  <si>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</si>
  <si>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</si>
  <si>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</si>
  <si>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</si>
  <si>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</si>
  <si>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</si>
  <si>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</si>
  <si>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</si>
  <si>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</si>
  <si>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</si>
  <si>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</si>
  <si>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</si>
  <si>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</si>
  <si>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</si>
  <si>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</si>
  <si>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</si>
  <si>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</si>
  <si>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</si>
  <si>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</si>
  <si>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</si>
  <si>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</si>
  <si>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</si>
  <si>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</si>
  <si>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</si>
  <si>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</si>
  <si>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</si>
  <si>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</si>
  <si>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</si>
  <si>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</si>
  <si>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</si>
  <si>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</si>
  <si>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</si>
  <si>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</si>
  <si>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</si>
  <si>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</si>
  <si>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</si>
  <si>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</si>
  <si>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</si>
  <si>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</si>
  <si>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</si>
  <si>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</si>
  <si>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</si>
  <si>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</si>
  <si>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</si>
  <si>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</si>
  <si>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</si>
  <si>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</si>
  <si>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</si>
  <si>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</si>
  <si>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</si>
  <si>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</si>
  <si>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</si>
  <si>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</si>
  <si>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</si>
  <si>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</si>
  <si>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</si>
  <si>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</si>
  <si>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</si>
  <si>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</si>
  <si>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</si>
  <si>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</si>
  <si>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</si>
  <si>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</si>
  <si>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</si>
  <si>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</si>
  <si>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</si>
  <si>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</si>
  <si>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</si>
  <si>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</si>
  <si>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</si>
  <si>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</si>
  <si>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</si>
  <si>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</si>
  <si>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</si>
  <si>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</si>
  <si>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</si>
  <si>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</si>
  <si>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</si>
  <si>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</si>
  <si>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</si>
  <si>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</si>
  <si>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</si>
  <si>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</si>
  <si>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</si>
  <si>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</si>
  <si>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</si>
  <si>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</si>
  <si>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</si>
  <si>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</si>
  <si>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</si>
  <si>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</si>
  <si>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</si>
  <si>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</si>
  <si>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</si>
  <si>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</si>
  <si>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</si>
  <si>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</si>
  <si>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</si>
  <si>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</si>
  <si>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</si>
  <si>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</si>
  <si>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</si>
  <si>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</si>
  <si>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</si>
  <si>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</si>
  <si>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</si>
  <si>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</si>
  <si>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</si>
  <si>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</si>
  <si>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</si>
  <si>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</si>
  <si>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</si>
  <si>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</si>
  <si>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</si>
  <si>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</si>
  <si>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</si>
  <si>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</si>
  <si>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</si>
  <si>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</si>
  <si>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</si>
  <si>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</si>
  <si>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</si>
  <si>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</si>
  <si>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</si>
  <si>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</si>
  <si>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</si>
  <si>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</si>
  <si>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</si>
  <si>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</si>
  <si>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</si>
  <si>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</si>
  <si>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</si>
  <si>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</si>
  <si>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</si>
  <si>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</si>
  <si>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</si>
  <si>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</si>
  <si>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</si>
  <si>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</si>
  <si>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</si>
  <si>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</si>
  <si>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</si>
  <si>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</si>
  <si>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</si>
  <si>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</si>
  <si>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</si>
  <si>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</si>
  <si>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</si>
  <si>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</si>
  <si>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</si>
  <si>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</si>
  <si>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</si>
  <si>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</si>
  <si>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</si>
  <si>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</si>
  <si>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</si>
  <si>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</si>
  <si>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</si>
  <si>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</si>
  <si>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</si>
  <si>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</si>
  <si>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</si>
  <si>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</si>
  <si>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</si>
  <si>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</si>
  <si>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</si>
  <si>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</si>
  <si>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</si>
  <si>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</si>
  <si>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</si>
  <si>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</si>
  <si>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</si>
  <si>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</si>
  <si>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</si>
  <si>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</si>
  <si>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</si>
  <si>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</si>
  <si>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</si>
  <si>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</si>
  <si>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</si>
  <si>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</si>
  <si>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</si>
  <si>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</si>
  <si>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</si>
  <si>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</si>
  <si>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</si>
  <si>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</si>
  <si>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</si>
  <si>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</si>
  <si>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</si>
  <si>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</si>
  <si>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</si>
  <si>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</si>
  <si>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</si>
  <si>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</si>
  <si>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</si>
  <si>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</si>
  <si>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</si>
  <si>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</si>
  <si>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</si>
  <si>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</si>
  <si>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</si>
  <si>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</si>
  <si>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</si>
  <si>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</si>
  <si>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</si>
  <si>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</si>
  <si>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</si>
  <si>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</si>
  <si>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</si>
  <si>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</si>
  <si>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</si>
  <si>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</si>
  <si>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</si>
  <si>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</si>
  <si>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</si>
  <si>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</si>
  <si>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</si>
  <si>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</si>
  <si>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</si>
  <si>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</si>
  <si>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</si>
  <si>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</si>
  <si>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</si>
  <si>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</si>
  <si>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</si>
  <si>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</si>
  <si>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</si>
  <si>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</si>
  <si>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</si>
  <si>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</si>
  <si>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</si>
  <si>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</si>
  <si>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</si>
  <si>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</si>
  <si>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</si>
  <si>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</si>
  <si>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</si>
  <si>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</si>
  <si>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</si>
  <si>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</si>
  <si>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</si>
  <si>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</si>
  <si>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</si>
  <si>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</si>
  <si>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</si>
  <si>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</si>
  <si>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</si>
  <si>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</si>
  <si>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</si>
  <si>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</si>
  <si>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</si>
  <si>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</si>
  <si>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</si>
  <si>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</si>
  <si>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</si>
  <si>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</si>
  <si>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</si>
  <si>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</si>
  <si>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</si>
  <si>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</si>
  <si>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</si>
  <si>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</si>
  <si>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</si>
  <si>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</si>
  <si>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</si>
  <si>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</si>
  <si>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</si>
  <si>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</si>
  <si>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</si>
  <si>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</si>
  <si>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</si>
  <si>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</si>
  <si>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</si>
  <si>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</si>
  <si>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</si>
  <si>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</si>
  <si>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</si>
  <si>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</si>
  <si>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</si>
  <si>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</si>
  <si>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</si>
  <si>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</si>
  <si>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</si>
  <si>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</si>
  <si>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</si>
  <si>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</si>
  <si>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</si>
  <si>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</si>
  <si>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</si>
  <si>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</si>
  <si>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</si>
  <si>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</si>
  <si>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</si>
  <si>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</si>
  <si>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</si>
  <si>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</si>
  <si>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</si>
  <si>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</si>
  <si>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</si>
  <si>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</si>
  <si>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</si>
  <si>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</si>
  <si>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</si>
  <si>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</si>
  <si>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</si>
  <si>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</si>
  <si>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</si>
  <si>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</si>
  <si>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</si>
  <si>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</si>
  <si>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</si>
  <si>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</si>
  <si>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</si>
  <si>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</si>
  <si>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</si>
  <si>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</si>
  <si>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</si>
  <si>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</si>
  <si>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</si>
  <si>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</si>
  <si>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</si>
  <si>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</si>
  <si>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</si>
  <si>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</si>
  <si>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</si>
  <si>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</si>
  <si>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</si>
  <si>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</si>
  <si>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</si>
  <si>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</si>
  <si>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</si>
  <si>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</si>
  <si>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</si>
  <si>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</si>
  <si>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</si>
  <si>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</si>
  <si>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</si>
  <si>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</si>
  <si>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</si>
  <si>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</si>
  <si>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</si>
  <si>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</si>
  <si>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</si>
  <si>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</si>
  <si>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</si>
  <si>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</si>
  <si>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</si>
  <si>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</si>
  <si>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</si>
  <si>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</si>
  <si>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</si>
  <si>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</si>
  <si>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</si>
  <si>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</si>
  <si>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</si>
  <si>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</si>
  <si>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</si>
  <si>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</si>
  <si>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</si>
  <si>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</si>
  <si>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</si>
  <si>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</si>
  <si>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</si>
  <si>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</si>
  <si>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</si>
  <si>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</si>
  <si>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</si>
  <si>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</si>
  <si>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</si>
  <si>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</si>
  <si>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</si>
  <si>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</si>
  <si>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</si>
  <si>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</si>
  <si>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</si>
  <si>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</si>
  <si>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</si>
  <si>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</si>
  <si>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</si>
  <si>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</si>
  <si>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</si>
  <si>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</si>
  <si>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</si>
  <si>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</si>
  <si>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</si>
  <si>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</si>
  <si>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</si>
  <si>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</si>
  <si>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</si>
  <si>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</si>
  <si>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</si>
  <si>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</si>
  <si>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</si>
  <si>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</si>
  <si>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</si>
  <si>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</si>
  <si>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</si>
  <si>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</si>
  <si>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</si>
  <si>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</si>
  <si>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</si>
  <si>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</si>
  <si>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</si>
  <si>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</si>
  <si>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</si>
  <si>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</si>
  <si>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</si>
  <si>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</si>
  <si>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</si>
  <si>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</si>
  <si>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</si>
  <si>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</si>
  <si>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</si>
  <si>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</si>
  <si>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</si>
  <si>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</si>
  <si>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</si>
  <si>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</si>
  <si>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</si>
  <si>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</si>
  <si>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</si>
  <si>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</si>
  <si>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</si>
  <si>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</si>
  <si>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</si>
  <si>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</si>
  <si>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</si>
  <si>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</si>
  <si>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</si>
  <si>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</si>
  <si>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</si>
  <si>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</si>
  <si>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</si>
  <si>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</si>
  <si>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</si>
  <si>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</si>
  <si>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</si>
  <si>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</si>
  <si>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</si>
  <si>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</si>
  <si>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</si>
  <si>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</si>
  <si>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</si>
  <si>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</si>
  <si>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</si>
  <si>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</si>
  <si>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</si>
  <si>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</si>
  <si>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</si>
  <si>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</si>
  <si>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</si>
  <si>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</si>
  <si>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</si>
  <si>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</si>
  <si>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</si>
  <si>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</si>
  <si>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</si>
  <si>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</si>
  <si>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</si>
  <si>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</si>
  <si>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</si>
  <si>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</si>
  <si>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</si>
  <si>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</si>
  <si>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</si>
  <si>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</si>
  <si>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</si>
  <si>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</si>
  <si>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</si>
  <si>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</si>
  <si>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</si>
  <si>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</si>
  <si>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</si>
  <si>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</si>
  <si>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</si>
  <si>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</si>
  <si>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</si>
  <si>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</si>
  <si>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</si>
  <si>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</si>
  <si>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</si>
  <si>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</si>
  <si>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</si>
  <si>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</si>
  <si>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</si>
  <si>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</si>
  <si>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</si>
  <si>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</si>
  <si>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</si>
  <si>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</si>
  <si>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</si>
  <si>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</si>
  <si>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</si>
  <si>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</si>
  <si>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</si>
  <si>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</si>
  <si>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</si>
  <si>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</si>
  <si>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</si>
  <si>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</si>
  <si>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</si>
  <si>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</si>
  <si>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</si>
  <si>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</si>
  <si>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</si>
  <si>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</si>
  <si>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</si>
  <si>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</si>
  <si>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</si>
  <si>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</si>
  <si>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</si>
  <si>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</si>
  <si>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</si>
  <si>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</si>
  <si>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</si>
  <si>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</si>
  <si>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</si>
  <si>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</si>
  <si>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</si>
  <si>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</si>
  <si>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</si>
  <si>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</si>
  <si>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</si>
  <si>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</si>
  <si>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</si>
  <si>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</si>
  <si>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</si>
  <si>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</si>
  <si>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</si>
  <si>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</si>
  <si>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</si>
  <si>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</si>
  <si>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</si>
  <si>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</si>
  <si>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</si>
  <si>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</si>
  <si>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</si>
  <si>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</si>
  <si>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</si>
  <si>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</si>
  <si>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</si>
  <si>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</si>
  <si>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</si>
  <si>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</si>
  <si>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</si>
  <si>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</si>
  <si>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</si>
  <si>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</si>
  <si>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</si>
  <si>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</si>
  <si>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</si>
  <si>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</si>
  <si>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</si>
  <si>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</si>
  <si>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</si>
  <si>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</si>
  <si>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</si>
  <si>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</si>
  <si>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</si>
  <si>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</si>
  <si>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</si>
  <si>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</si>
  <si>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</si>
  <si>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</si>
  <si>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</si>
  <si>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</si>
  <si>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</si>
  <si>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</si>
  <si>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</si>
  <si>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</si>
  <si>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</si>
  <si>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</si>
  <si>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</si>
  <si>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</si>
  <si>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</si>
  <si>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</si>
  <si>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</si>
  <si>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</si>
  <si>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</si>
  <si>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</si>
  <si>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</si>
  <si>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</si>
  <si>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</si>
  <si>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</si>
  <si>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</si>
  <si>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</si>
  <si>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</si>
  <si>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</si>
  <si>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</si>
  <si>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</si>
  <si>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</si>
  <si>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</si>
  <si>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</si>
  <si>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</si>
  <si>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</si>
  <si>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</si>
  <si>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</si>
  <si>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</si>
  <si>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</si>
  <si>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</si>
  <si>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</si>
  <si>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</si>
  <si>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</si>
  <si>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</si>
  <si>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</si>
  <si>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</si>
  <si>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</si>
  <si>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</si>
  <si>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</si>
  <si>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</si>
  <si>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</si>
  <si>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</si>
  <si>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</si>
  <si>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</si>
  <si>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</si>
  <si>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</si>
  <si>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</si>
  <si>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</si>
  <si>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</si>
  <si>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</si>
  <si>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</si>
  <si>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</si>
  <si>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</si>
  <si>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</si>
  <si>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</si>
  <si>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</si>
  <si>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</si>
  <si>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</si>
  <si>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</si>
  <si>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</si>
  <si>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</si>
  <si>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</si>
  <si>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</si>
  <si>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</si>
  <si>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</si>
  <si>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</si>
  <si>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</si>
  <si>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</si>
  <si>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</si>
  <si>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</si>
  <si>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</si>
  <si>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</si>
  <si>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</si>
  <si>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</si>
  <si>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</si>
  <si>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</si>
  <si>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</si>
  <si>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</si>
  <si>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</si>
  <si>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</si>
  <si>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</si>
  <si>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</si>
  <si>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</si>
  <si>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</si>
  <si>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</si>
  <si>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</si>
  <si>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</si>
  <si>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</si>
  <si>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</si>
  <si>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</si>
  <si>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</si>
  <si>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</si>
  <si>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</si>
  <si>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</si>
  <si>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</si>
  <si>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</si>
  <si>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</si>
  <si>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</si>
  <si>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</si>
  <si>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</si>
  <si>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</si>
  <si>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</si>
  <si>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</si>
  <si>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</si>
  <si>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</si>
  <si>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</si>
  <si>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</si>
  <si>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</si>
  <si>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</si>
  <si>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</si>
  <si>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</si>
  <si>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</si>
  <si>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</si>
  <si>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</si>
  <si>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</si>
  <si>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</si>
  <si>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</si>
  <si>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</si>
  <si>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</si>
  <si>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</si>
  <si>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</si>
  <si>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</si>
  <si>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</si>
  <si>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</si>
  <si>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</si>
  <si>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</si>
  <si>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</si>
  <si>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</si>
  <si>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</si>
  <si>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</si>
  <si>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</si>
  <si>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</si>
  <si>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</si>
  <si>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</si>
  <si>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</si>
  <si>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</si>
  <si>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</si>
  <si>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</si>
  <si>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</si>
  <si>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</si>
  <si>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</si>
  <si>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</si>
  <si>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</si>
  <si>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</si>
  <si>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</si>
  <si>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</si>
  <si>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</si>
  <si>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</si>
  <si>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</si>
  <si>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</si>
  <si>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</si>
  <si>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</si>
  <si>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</si>
  <si>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</si>
  <si>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</si>
  <si>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</si>
  <si>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</si>
  <si>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</si>
  <si>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</si>
  <si>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</si>
  <si>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</si>
  <si>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</si>
  <si>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</si>
  <si>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</si>
  <si>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</si>
  <si>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</si>
  <si>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</si>
  <si>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</si>
  <si>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</si>
  <si>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</si>
  <si>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</si>
  <si>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</si>
  <si>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</si>
  <si>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</si>
  <si>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</si>
  <si>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</si>
  <si>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</si>
  <si>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</si>
  <si>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</si>
  <si>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</si>
  <si>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</si>
  <si>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</si>
  <si>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</si>
  <si>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</si>
  <si>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</si>
  <si>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</si>
  <si>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</si>
  <si>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</si>
  <si>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</si>
  <si>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</si>
  <si>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</si>
  <si>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</si>
  <si>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</si>
  <si>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</si>
  <si>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</si>
  <si>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</si>
  <si>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</si>
  <si>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</si>
  <si>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</si>
  <si>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</si>
  <si>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</si>
  <si>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</si>
  <si>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</si>
  <si>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</si>
  <si>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</si>
  <si>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</si>
  <si>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</si>
  <si>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</si>
  <si>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</si>
  <si>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</si>
  <si>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</si>
  <si>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</si>
  <si>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</si>
  <si>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</si>
  <si>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</si>
  <si>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</si>
  <si>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</si>
  <si>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</si>
  <si>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</si>
  <si>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</si>
  <si>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</si>
  <si>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</si>
  <si>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</si>
  <si>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</si>
  <si>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</si>
  <si>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</si>
  <si>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</si>
  <si>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</si>
  <si>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</si>
  <si>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</si>
  <si>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</si>
  <si>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</si>
  <si>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</si>
  <si>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</si>
  <si>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</si>
  <si>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</si>
  <si>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</si>
  <si>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</si>
  <si>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</si>
  <si>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</si>
  <si>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</si>
  <si>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</si>
  <si>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</si>
  <si>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</si>
  <si>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</si>
  <si>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</si>
  <si>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</si>
  <si>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</si>
  <si>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</si>
  <si>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</si>
  <si>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</si>
  <si>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</si>
  <si>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</si>
  <si>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</si>
  <si>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</si>
  <si>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</si>
  <si>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</si>
  <si>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</si>
  <si>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</si>
  <si>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</si>
  <si>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</si>
  <si>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</si>
  <si>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</si>
  <si>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</si>
  <si>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</si>
  <si>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</si>
  <si>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</si>
  <si>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</si>
  <si>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</si>
  <si>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</si>
  <si>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</si>
  <si>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</si>
  <si>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</si>
  <si>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</si>
  <si>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</si>
  <si>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</si>
  <si>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</si>
  <si>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</si>
  <si>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</si>
  <si>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</si>
  <si>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</si>
  <si>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</si>
  <si>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</si>
  <si>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</si>
  <si>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</si>
  <si>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</si>
  <si>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</si>
  <si>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</si>
  <si>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</si>
  <si>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</si>
  <si>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</si>
  <si>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</si>
  <si>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</si>
  <si>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</si>
  <si>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</si>
  <si>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</si>
  <si>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</si>
  <si>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</si>
  <si>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</si>
  <si>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</si>
  <si>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</si>
  <si>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</si>
  <si>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</si>
  <si>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</si>
  <si>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</si>
  <si>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</si>
  <si>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</si>
  <si>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</si>
  <si>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</si>
  <si>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</si>
  <si>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</si>
  <si>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</si>
  <si>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</si>
  <si>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</si>
  <si>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</si>
  <si>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</si>
  <si>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</si>
  <si>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</si>
  <si>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</si>
  <si>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</si>
  <si>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</si>
  <si>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</si>
  <si>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</si>
  <si>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</si>
  <si>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</si>
  <si>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</si>
  <si>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</si>
  <si>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</si>
  <si>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</si>
  <si>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</si>
  <si>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</si>
  <si>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</si>
  <si>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</si>
  <si>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</si>
  <si>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</si>
  <si>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</si>
  <si>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</si>
  <si>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</si>
  <si>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</si>
  <si>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</si>
  <si>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</si>
  <si>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</si>
  <si>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</si>
  <si>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</si>
  <si>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</si>
  <si>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</si>
  <si>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</si>
  <si>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</si>
  <si>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</si>
  <si>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</si>
  <si>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</si>
  <si>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</si>
  <si>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</si>
  <si>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</si>
  <si>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</si>
  <si>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</si>
  <si>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</si>
  <si>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</si>
  <si>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</si>
  <si>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</si>
  <si>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</si>
  <si>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</si>
  <si>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</si>
  <si>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</si>
  <si>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</si>
  <si>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</si>
  <si>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</si>
  <si>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</si>
  <si>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</si>
  <si>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</si>
  <si>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</si>
  <si>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</si>
  <si>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</si>
  <si>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</si>
  <si>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</si>
  <si>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</si>
  <si>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</si>
  <si>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</si>
  <si>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</si>
  <si>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</si>
  <si>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</si>
  <si>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</si>
  <si>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</si>
  <si>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</si>
  <si>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</si>
  <si>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</si>
  <si>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</si>
  <si>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</si>
  <si>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</si>
  <si>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</si>
  <si>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</si>
  <si>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</si>
  <si>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</si>
  <si>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</si>
  <si>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</si>
  <si>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</si>
  <si>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</si>
  <si>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</si>
  <si>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</si>
  <si>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</si>
  <si>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</si>
  <si>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</si>
  <si>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</si>
  <si>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</si>
  <si>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</si>
  <si>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</si>
  <si>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</si>
  <si>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</si>
  <si>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</si>
  <si>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</si>
  <si>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</si>
  <si>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</si>
  <si>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</si>
  <si>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</si>
  <si>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</si>
  <si>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</si>
  <si>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</si>
  <si>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</si>
  <si>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</si>
  <si>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</si>
  <si>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</si>
  <si>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</si>
  <si>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</si>
  <si>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</si>
  <si>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</si>
  <si>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</si>
  <si>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</si>
  <si>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</si>
  <si>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</si>
  <si>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</si>
  <si>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</si>
  <si>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</si>
  <si>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</si>
  <si>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</si>
  <si>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</si>
  <si>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</si>
  <si>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</si>
  <si>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</si>
  <si>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</si>
  <si>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</si>
  <si>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</si>
  <si>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</si>
  <si>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</si>
  <si>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</si>
  <si>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</si>
  <si>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</si>
  <si>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</si>
  <si>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</si>
  <si>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</si>
  <si>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</si>
  <si>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</si>
  <si>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</si>
  <si>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</si>
  <si>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</si>
  <si>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</si>
  <si>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</si>
  <si>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</si>
  <si>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</si>
  <si>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</si>
  <si>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</si>
  <si>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</si>
  <si>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</si>
  <si>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</si>
  <si>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</si>
  <si>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</si>
  <si>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</si>
  <si>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</si>
  <si>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</si>
  <si>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</si>
  <si>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</si>
  <si>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</si>
  <si>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</si>
  <si>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</si>
  <si>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</si>
  <si>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</si>
  <si>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</si>
  <si>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</si>
  <si>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</si>
  <si>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</si>
  <si>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</si>
  <si>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</si>
  <si>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</si>
  <si>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</si>
  <si>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</si>
  <si>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</si>
  <si>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</si>
  <si>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</si>
  <si>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</si>
  <si>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</si>
  <si>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</si>
  <si>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</si>
  <si>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</si>
  <si>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</si>
  <si>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</si>
  <si>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</si>
  <si>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</si>
  <si>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</si>
  <si>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</si>
  <si>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</si>
  <si>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</si>
  <si>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</si>
  <si>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</si>
  <si>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</si>
  <si>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</si>
  <si>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</si>
  <si>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</si>
  <si>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</si>
  <si>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</si>
  <si>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</si>
  <si>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</si>
  <si>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</si>
  <si>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</si>
  <si>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</si>
  <si>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</si>
  <si>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</si>
  <si>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</si>
  <si>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</si>
  <si>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</si>
  <si>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</si>
  <si>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</si>
  <si>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</si>
  <si>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</si>
  <si>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</si>
  <si>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</si>
  <si>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</si>
  <si>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</si>
  <si>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</si>
  <si>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</si>
  <si>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</si>
  <si>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</si>
  <si>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</si>
  <si>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</si>
  <si>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</si>
  <si>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</si>
  <si>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</si>
  <si>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</si>
  <si>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</si>
  <si>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</si>
  <si>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</si>
  <si>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</si>
  <si>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</si>
  <si>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</si>
  <si>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</si>
  <si>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</si>
  <si>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</si>
  <si>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</si>
  <si>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</si>
  <si>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</si>
  <si>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</si>
  <si>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</si>
  <si>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</si>
  <si>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</si>
  <si>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</si>
  <si>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</si>
  <si>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</si>
  <si>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</si>
  <si>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</si>
  <si>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</si>
  <si>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</si>
  <si>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</si>
  <si>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</si>
  <si>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</si>
  <si>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</si>
  <si>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</si>
  <si>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</si>
  <si>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</si>
  <si>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</si>
  <si>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</si>
  <si>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</si>
  <si>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</si>
  <si>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</si>
  <si>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</si>
  <si>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</si>
  <si>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</si>
  <si>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</si>
  <si>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</si>
  <si>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</si>
  <si>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</si>
  <si>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</si>
  <si>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</si>
  <si>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</si>
  <si>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</si>
  <si>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</si>
  <si>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</si>
  <si>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</si>
  <si>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</si>
  <si>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</si>
  <si>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</si>
  <si>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</si>
  <si>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</si>
  <si>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</si>
  <si>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</si>
  <si>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</si>
  <si>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</si>
  <si>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</si>
  <si>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</si>
  <si>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</si>
  <si>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</si>
  <si>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</si>
  <si>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</si>
  <si>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</si>
  <si>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</si>
  <si>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</si>
  <si>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</si>
  <si>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</si>
  <si>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</si>
  <si>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</si>
  <si>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</si>
  <si>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</si>
  <si>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</si>
  <si>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</si>
  <si>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</si>
  <si>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</si>
  <si>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</si>
  <si>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</si>
  <si>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</si>
  <si>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</si>
  <si>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</si>
  <si>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</si>
  <si>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</si>
  <si>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</si>
  <si>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</si>
  <si>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</si>
  <si>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</si>
  <si>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</si>
  <si>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</si>
  <si>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</si>
  <si>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</si>
  <si>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</si>
  <si>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</si>
  <si>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</si>
  <si>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</si>
  <si>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</si>
  <si>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</si>
  <si>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</si>
  <si>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</si>
  <si>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</si>
  <si>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</si>
  <si>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</si>
  <si>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</si>
  <si>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</si>
  <si>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</si>
  <si>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</si>
  <si>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</si>
  <si>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</si>
  <si>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</si>
  <si>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</si>
  <si>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</si>
  <si>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</si>
  <si>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</si>
  <si>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</si>
  <si>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</si>
  <si>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</si>
  <si>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</si>
  <si>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</si>
  <si>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</si>
  <si>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</si>
  <si>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</si>
  <si>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</si>
  <si>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</si>
  <si>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</si>
  <si>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</si>
  <si>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</si>
  <si>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</si>
  <si>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</si>
  <si>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</si>
  <si>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</si>
  <si>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</si>
  <si>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</si>
  <si>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</si>
  <si>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</si>
  <si>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</si>
  <si>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</si>
  <si>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</si>
  <si>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</si>
  <si>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</si>
  <si>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</si>
  <si>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</si>
  <si>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</si>
  <si>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</si>
  <si>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</si>
  <si>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</si>
  <si>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</si>
  <si>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</si>
  <si>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</si>
  <si>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</si>
  <si>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</si>
  <si>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</si>
  <si>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</si>
  <si>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</si>
  <si>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</si>
  <si>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</si>
  <si>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</si>
  <si>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</si>
  <si>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</si>
  <si>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</si>
  <si>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</si>
  <si>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</si>
  <si>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</si>
  <si>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</si>
  <si>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</si>
  <si>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</si>
  <si>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</si>
  <si>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</si>
  <si>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</si>
  <si>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</si>
  <si>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</si>
  <si>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</si>
  <si>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</si>
  <si>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</si>
  <si>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</si>
  <si>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</si>
  <si>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</si>
  <si>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</si>
  <si>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</si>
  <si>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</si>
  <si>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</si>
  <si>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</si>
  <si>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</si>
  <si>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</si>
  <si>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</si>
  <si>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</si>
  <si>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</si>
  <si>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</si>
  <si>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</si>
  <si>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</si>
  <si>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</si>
  <si>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</si>
  <si>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</si>
  <si>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</si>
  <si>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</si>
  <si>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</si>
  <si>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</si>
  <si>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</si>
  <si>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</si>
  <si>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</si>
  <si>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</si>
  <si>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</si>
  <si>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</si>
  <si>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</si>
  <si>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</si>
  <si>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</si>
  <si>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</si>
  <si>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</si>
  <si>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</si>
  <si>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</si>
  <si>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</si>
  <si>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</si>
  <si>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</si>
  <si>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</si>
  <si>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</si>
  <si>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</si>
  <si>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</si>
  <si>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</si>
  <si>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</si>
  <si>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</si>
  <si>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</si>
  <si>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</si>
  <si>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</si>
  <si>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</si>
  <si>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</si>
  <si>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</si>
  <si>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</si>
  <si>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</si>
  <si>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</si>
  <si>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</si>
  <si>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</si>
  <si>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</si>
  <si>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</si>
  <si>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</si>
  <si>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</si>
  <si>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</si>
  <si>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</si>
  <si>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</si>
  <si>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</si>
  <si>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</si>
  <si>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</si>
  <si>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</si>
  <si>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</si>
  <si>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</si>
  <si>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</si>
  <si>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</si>
  <si>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</si>
  <si>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</si>
  <si>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</si>
  <si>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</si>
  <si>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</si>
  <si>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</si>
  <si>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</si>
  <si>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</si>
  <si>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</si>
  <si>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</si>
  <si>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</si>
  <si>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</si>
  <si>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</si>
  <si>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</si>
  <si>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</si>
  <si>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</si>
  <si>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</si>
  <si>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</si>
  <si>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</si>
  <si>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</si>
  <si>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</si>
  <si>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</si>
  <si>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</si>
  <si>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</si>
  <si>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</si>
  <si>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</si>
  <si>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</si>
  <si>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</si>
  <si>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</si>
  <si>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</si>
  <si>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</si>
  <si>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</si>
  <si>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</si>
  <si>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</si>
  <si>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</si>
  <si>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</si>
  <si>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</si>
  <si>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</si>
  <si>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</si>
  <si>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</si>
  <si>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</si>
  <si>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</si>
  <si>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</si>
  <si>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</si>
  <si>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</si>
  <si>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</si>
  <si>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</si>
  <si>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</si>
  <si>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</si>
  <si>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</si>
  <si>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</si>
  <si>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</si>
  <si>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</si>
  <si>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</si>
  <si>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</si>
  <si>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</si>
  <si>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</si>
  <si>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</si>
  <si>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</si>
  <si>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</si>
  <si>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</si>
  <si>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</si>
  <si>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</si>
  <si>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</si>
  <si>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</si>
  <si>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</si>
  <si>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</si>
  <si>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</si>
  <si>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</si>
  <si>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</si>
  <si>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</si>
  <si>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</si>
  <si>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</si>
  <si>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</si>
  <si>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</si>
  <si>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</si>
  <si>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</si>
  <si>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</si>
  <si>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</si>
  <si>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</si>
  <si>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</si>
  <si>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</si>
  <si>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</si>
  <si>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</si>
  <si>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</si>
  <si>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</si>
  <si>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</si>
  <si>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</si>
  <si>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</si>
  <si>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</si>
  <si>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</si>
  <si>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</si>
  <si>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</si>
  <si>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</si>
  <si>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</si>
  <si>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</si>
  <si>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</si>
  <si>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</si>
  <si>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</si>
  <si>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</si>
  <si>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</si>
  <si>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</si>
  <si>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</si>
  <si>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</si>
  <si>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</si>
  <si>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</si>
  <si>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</si>
  <si>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</si>
  <si>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</si>
  <si>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</si>
  <si>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</si>
  <si>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</si>
  <si>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</si>
  <si>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</si>
  <si>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</si>
  <si>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</si>
  <si>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</si>
  <si>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</si>
  <si>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</si>
  <si>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</si>
  <si>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</si>
  <si>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</si>
  <si>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</si>
  <si>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</si>
  <si>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</si>
  <si>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</si>
  <si>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</si>
  <si>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</si>
  <si>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</si>
  <si>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</si>
  <si>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</si>
  <si>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</si>
  <si>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</si>
  <si>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</si>
  <si>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</si>
  <si>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</si>
  <si>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</si>
  <si>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</si>
  <si>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</si>
  <si>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</si>
  <si>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</si>
  <si>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</si>
  <si>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</si>
  <si>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</si>
  <si>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</si>
  <si>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</si>
  <si>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</si>
  <si>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</si>
  <si>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</si>
  <si>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</si>
  <si>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</si>
  <si>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</si>
  <si>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</si>
  <si>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</si>
  <si>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</si>
  <si>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</si>
  <si>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</si>
  <si>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</si>
  <si>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</si>
  <si>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</si>
  <si>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</si>
  <si>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</si>
  <si>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</si>
  <si>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</si>
  <si>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</si>
  <si>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</si>
  <si>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</si>
  <si>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</si>
  <si>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</si>
  <si>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</si>
  <si>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</si>
  <si>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</si>
  <si>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</si>
  <si>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</si>
  <si>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</si>
  <si>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</si>
  <si>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</si>
  <si>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</si>
  <si>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</si>
  <si>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</si>
  <si>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</si>
  <si>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</si>
  <si>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</si>
  <si>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</si>
  <si>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</si>
  <si>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</si>
  <si>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</si>
  <si>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</si>
  <si>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</si>
  <si>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</si>
  <si>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</si>
  <si>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</si>
  <si>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</si>
  <si>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</si>
  <si>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</si>
  <si>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</si>
  <si>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</si>
  <si>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</si>
  <si>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</si>
  <si>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</si>
  <si>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</si>
  <si>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</si>
  <si>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</si>
  <si>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</si>
  <si>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</si>
  <si>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</si>
  <si>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</si>
  <si>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</si>
  <si>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</si>
  <si>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</si>
  <si>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</si>
  <si>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</si>
  <si>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</si>
  <si>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</si>
  <si>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</si>
  <si>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</si>
  <si>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</si>
  <si>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</si>
  <si>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</si>
  <si>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</si>
  <si>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</si>
  <si>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</si>
  <si>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</si>
  <si>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</si>
  <si>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</si>
  <si>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</si>
  <si>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</si>
  <si>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</si>
  <si>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</si>
  <si>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</si>
  <si>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</si>
  <si>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</si>
  <si>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</si>
  <si>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</si>
  <si>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</si>
  <si>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</si>
  <si>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</si>
  <si>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</si>
  <si>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</si>
  <si>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</si>
  <si>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</si>
  <si>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</si>
  <si>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</si>
  <si>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</si>
  <si>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</si>
  <si>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</si>
  <si>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</si>
  <si>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</si>
  <si>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</si>
  <si>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</si>
  <si>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</si>
  <si>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</si>
  <si>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</si>
  <si>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</si>
  <si>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</si>
  <si>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</si>
  <si>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</si>
  <si>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</si>
  <si>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</si>
  <si>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</si>
  <si>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</si>
  <si>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</si>
  <si>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</si>
  <si>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</si>
  <si>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</si>
  <si>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</si>
  <si>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</si>
  <si>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</si>
  <si>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</si>
  <si>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</si>
  <si>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</si>
  <si>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</si>
  <si>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</si>
  <si>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</si>
  <si>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</si>
  <si>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</si>
  <si>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</si>
  <si>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</si>
  <si>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</si>
  <si>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</si>
  <si>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</si>
  <si>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</si>
  <si>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</si>
  <si>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</si>
  <si>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</si>
  <si>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</si>
  <si>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</si>
  <si>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</si>
  <si>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</si>
  <si>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</si>
  <si>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</si>
  <si>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</si>
  <si>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</si>
  <si>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</si>
  <si>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</si>
  <si>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</si>
  <si>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</si>
  <si>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</si>
  <si>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</si>
  <si>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</si>
  <si>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</si>
  <si>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</si>
  <si>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</si>
  <si>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</si>
  <si>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</si>
  <si>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</si>
  <si>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</si>
  <si>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</si>
  <si>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</si>
  <si>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</si>
  <si>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</si>
  <si>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</si>
  <si>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</si>
  <si>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</si>
  <si>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</si>
  <si>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</si>
  <si>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</si>
  <si>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</si>
  <si>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</si>
  <si>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</si>
  <si>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</si>
  <si>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</si>
  <si>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</si>
  <si>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</si>
  <si>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</si>
  <si>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</si>
  <si>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</si>
  <si>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</si>
  <si>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</si>
  <si>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</si>
  <si>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</si>
  <si>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</si>
  <si>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</si>
  <si>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</si>
  <si>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</si>
  <si>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</si>
  <si>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</si>
  <si>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</si>
  <si>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</si>
  <si>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</si>
  <si>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</si>
  <si>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</si>
  <si>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</si>
  <si>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</si>
  <si>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</si>
  <si>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</si>
  <si>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</si>
  <si>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</si>
  <si>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</si>
  <si>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</si>
  <si>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</si>
  <si>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</si>
  <si>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</si>
  <si>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</si>
  <si>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</si>
  <si>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</si>
  <si>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</si>
  <si>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</si>
  <si>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</si>
  <si>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</si>
  <si>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</si>
  <si>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</si>
  <si>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</si>
  <si>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</si>
  <si>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</si>
  <si>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</si>
  <si>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</si>
  <si>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</si>
  <si>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</si>
  <si>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</si>
  <si>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</si>
  <si>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</si>
  <si>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</si>
  <si>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</si>
  <si>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</si>
  <si>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</si>
  <si>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</si>
  <si>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</si>
  <si>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</si>
  <si>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</si>
  <si>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</si>
  <si>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</si>
  <si>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</si>
  <si>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</si>
  <si>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</si>
  <si>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</si>
  <si>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</si>
  <si>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</si>
  <si>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</si>
  <si>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</si>
  <si>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</si>
  <si>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</si>
  <si>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</si>
  <si>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</si>
  <si>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</si>
  <si>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</si>
  <si>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</si>
  <si>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</si>
  <si>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</si>
  <si>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</si>
  <si>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</si>
  <si>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</si>
  <si>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</si>
  <si>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</si>
  <si>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</si>
  <si>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</si>
  <si>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</si>
  <si>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</si>
  <si>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</si>
  <si>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</si>
  <si>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</si>
  <si>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</si>
  <si>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</si>
  <si>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</si>
  <si>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</si>
  <si>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</si>
  <si>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</si>
  <si>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</si>
  <si>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</si>
  <si>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</si>
  <si>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</si>
  <si>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</si>
  <si>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</si>
  <si>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</si>
  <si>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</si>
  <si>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</si>
  <si>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</si>
  <si>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</si>
  <si>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</si>
  <si>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</si>
  <si>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</si>
  <si>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</si>
  <si>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</si>
  <si>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</si>
  <si>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</si>
  <si>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</si>
  <si>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</si>
  <si>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</si>
  <si>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</si>
  <si>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</si>
  <si>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</si>
  <si>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</si>
  <si>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</si>
  <si>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</si>
  <si>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</si>
  <si>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</si>
  <si>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</si>
  <si>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</si>
  <si>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</si>
  <si>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</si>
  <si>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</si>
  <si>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</si>
  <si>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</si>
  <si>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</si>
  <si>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</si>
  <si>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</si>
  <si>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</si>
  <si>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</si>
  <si>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</si>
  <si>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</si>
  <si>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</si>
  <si>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</si>
  <si>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</si>
  <si>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</si>
  <si>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</si>
  <si>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</si>
  <si>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</si>
  <si>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</si>
  <si>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</si>
  <si>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</si>
  <si>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</si>
  <si>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</si>
  <si>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</si>
  <si>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</si>
  <si>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</si>
  <si>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</si>
  <si>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</si>
  <si>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</si>
  <si>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</si>
  <si>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</si>
  <si>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</si>
  <si>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</si>
  <si>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</si>
  <si>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</si>
  <si>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</si>
  <si>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</si>
  <si>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</si>
  <si>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</si>
  <si>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</si>
  <si>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</si>
  <si>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</si>
  <si>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</si>
  <si>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</si>
  <si>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</si>
  <si>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</si>
  <si>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</si>
  <si>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</si>
  <si>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</si>
  <si>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</si>
  <si>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</si>
  <si>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</si>
  <si>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</si>
  <si>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</si>
  <si>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</si>
  <si>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</si>
  <si>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</si>
  <si>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</si>
  <si>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</si>
  <si>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</si>
  <si>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</si>
  <si>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</si>
  <si>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</si>
  <si>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</si>
  <si>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</si>
  <si>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</si>
  <si>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</si>
  <si>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</si>
  <si>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</si>
  <si>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</si>
  <si>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</si>
  <si>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</si>
  <si>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</si>
  <si>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</si>
  <si>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</si>
  <si>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</si>
  <si>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</si>
  <si>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</si>
  <si>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</si>
  <si>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</si>
  <si>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</si>
  <si>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</si>
  <si>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</si>
  <si>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</si>
  <si>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</si>
  <si>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</si>
  <si>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</si>
  <si>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</si>
  <si>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</si>
  <si>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</si>
  <si>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</si>
  <si>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</si>
  <si>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</si>
  <si>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</si>
  <si>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</si>
  <si>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</si>
  <si>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</si>
  <si>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</si>
  <si>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</si>
  <si>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</si>
  <si>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</si>
  <si>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</si>
  <si>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</si>
  <si>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</si>
  <si>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</si>
  <si>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</si>
  <si>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</si>
  <si>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</si>
  <si>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</si>
  <si>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</si>
  <si>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</si>
  <si>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</si>
  <si>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</si>
  <si>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</si>
  <si>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</si>
  <si>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</si>
  <si>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</si>
  <si>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</si>
  <si>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</si>
  <si>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</si>
  <si>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</si>
  <si>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</si>
  <si>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</si>
  <si>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</si>
  <si>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</si>
  <si>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</si>
  <si>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</si>
  <si>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</si>
  <si>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</si>
  <si>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</si>
  <si>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</si>
  <si>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</si>
  <si>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</si>
  <si>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</si>
  <si>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</si>
  <si>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</si>
  <si>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</si>
  <si>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</si>
  <si>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</si>
  <si>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</si>
  <si>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</si>
  <si>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</si>
  <si>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</si>
  <si>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</si>
  <si>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</si>
  <si>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</si>
  <si>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</si>
  <si>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</si>
  <si>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</si>
  <si>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</si>
  <si>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</si>
  <si>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</si>
  <si>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</si>
  <si>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</si>
  <si>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</si>
  <si>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</si>
  <si>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</si>
  <si>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</si>
  <si>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</si>
  <si>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</si>
  <si>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</si>
  <si>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</si>
  <si>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</si>
  <si>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</si>
  <si>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</si>
  <si>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</si>
  <si>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</si>
  <si>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</si>
  <si>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</si>
  <si>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</si>
  <si>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</si>
  <si>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</si>
  <si>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</si>
  <si>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</si>
  <si>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</si>
  <si>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</si>
  <si>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</si>
  <si>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</si>
  <si>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</si>
  <si>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</si>
  <si>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</si>
  <si>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</si>
  <si>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</si>
  <si>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</si>
  <si>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</si>
  <si>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</si>
  <si>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</si>
  <si>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</si>
  <si>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</si>
  <si>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</si>
  <si>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</si>
  <si>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</si>
  <si>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</si>
  <si>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</si>
  <si>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</si>
  <si>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</si>
  <si>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</si>
  <si>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</si>
  <si>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</si>
  <si>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</si>
  <si>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</si>
  <si>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</si>
  <si>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</si>
  <si>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</si>
  <si>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</si>
  <si>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</si>
  <si>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</si>
  <si>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</si>
  <si>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</si>
  <si>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</si>
  <si>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</si>
  <si>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</si>
  <si>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</si>
  <si>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</si>
  <si>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</si>
  <si>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</si>
  <si>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</si>
  <si>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</si>
  <si>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</si>
  <si>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</si>
  <si>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</si>
  <si>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</si>
  <si>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</si>
  <si>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</si>
  <si>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</si>
  <si>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</si>
  <si>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</si>
  <si>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</si>
  <si>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</si>
  <si>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</si>
  <si>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</si>
  <si>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</si>
  <si>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</si>
  <si>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</si>
  <si>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</si>
  <si>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</si>
  <si>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</si>
  <si>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</si>
  <si>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</si>
  <si>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</si>
  <si>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</si>
  <si>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</si>
  <si>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</si>
  <si>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</si>
  <si>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</si>
  <si>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</si>
  <si>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</si>
  <si>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</si>
  <si>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</si>
  <si>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</si>
  <si>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</si>
  <si>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</si>
  <si>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</si>
  <si>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</si>
  <si>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</si>
  <si>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</si>
  <si>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</si>
  <si>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</si>
  <si>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</si>
  <si>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</si>
  <si>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</si>
  <si>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</si>
  <si>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</si>
  <si>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</si>
  <si>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</si>
  <si>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</si>
  <si>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</si>
  <si>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</si>
  <si>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</si>
  <si>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</si>
  <si>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</si>
  <si>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</si>
  <si>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</si>
  <si>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</si>
  <si>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</si>
  <si>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</si>
  <si>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</si>
  <si>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</si>
  <si>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</si>
  <si>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</si>
  <si>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</si>
  <si>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</si>
  <si>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</si>
  <si>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</si>
  <si>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</si>
  <si>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</si>
  <si>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</si>
  <si>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</si>
  <si>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</si>
  <si>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</si>
  <si>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</si>
  <si>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</si>
  <si>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</si>
  <si>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</si>
  <si>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</si>
  <si>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</si>
  <si>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</si>
  <si>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</si>
  <si>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</si>
  <si>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</si>
  <si>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</si>
  <si>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</si>
  <si>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</si>
  <si>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</si>
  <si>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</si>
  <si>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</si>
  <si>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</si>
  <si>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</si>
  <si>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</si>
  <si>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</si>
  <si>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</si>
  <si>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</si>
  <si>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</si>
  <si>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</si>
  <si>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</si>
  <si>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</si>
  <si>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</si>
  <si>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</si>
  <si>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</si>
  <si>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</si>
  <si>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</si>
  <si>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</si>
  <si>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</si>
  <si>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</si>
  <si>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</si>
  <si>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</si>
  <si>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</si>
  <si>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</si>
  <si>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</si>
  <si>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</si>
  <si>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</si>
  <si>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</si>
  <si>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</si>
  <si>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</si>
  <si>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</si>
  <si>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</si>
  <si>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</si>
  <si>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</si>
  <si>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</si>
  <si>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</si>
  <si>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</si>
  <si>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</si>
  <si>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</si>
  <si>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</si>
  <si>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</si>
  <si>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</si>
  <si>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</si>
  <si>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</si>
  <si>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</si>
  <si>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</si>
  <si>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</si>
  <si>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</si>
  <si>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</si>
  <si>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</si>
  <si>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</si>
  <si>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</si>
  <si>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</si>
  <si>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</si>
  <si>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</si>
  <si>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</si>
  <si>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</si>
  <si>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</si>
  <si>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</si>
  <si>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</si>
  <si>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</si>
  <si>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</si>
  <si>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</si>
  <si>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</si>
  <si>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</si>
  <si>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</si>
  <si>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</si>
  <si>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</si>
  <si>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</si>
  <si>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</si>
  <si>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</si>
  <si>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</si>
  <si>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</si>
  <si>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</si>
  <si>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</si>
  <si>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</si>
  <si>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</si>
  <si>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</si>
  <si>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</si>
  <si>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</si>
  <si>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</si>
  <si>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</si>
  <si>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</si>
  <si>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</si>
  <si>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</si>
  <si>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</si>
  <si>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</si>
  <si>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</si>
  <si>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</si>
  <si>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</si>
  <si>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</si>
  <si>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</si>
  <si>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</si>
  <si>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</si>
  <si>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</si>
  <si>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</si>
  <si>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</si>
  <si>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</si>
  <si>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</si>
  <si>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</si>
  <si>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</si>
  <si>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</si>
  <si>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</si>
  <si>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</si>
  <si>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</si>
  <si>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</si>
  <si>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</si>
  <si>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</si>
  <si>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</si>
  <si>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</si>
  <si>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</si>
  <si>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</si>
  <si>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</si>
  <si>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</si>
  <si>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</si>
  <si>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</si>
  <si>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</si>
  <si>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</si>
  <si>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</si>
  <si>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</si>
  <si>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</si>
  <si>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</si>
  <si>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</si>
  <si>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</si>
  <si>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</si>
  <si>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</si>
  <si>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</si>
  <si>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</si>
  <si>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</si>
  <si>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</si>
  <si>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</si>
  <si>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</si>
  <si>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</si>
  <si>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</si>
  <si>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</si>
  <si>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</si>
  <si>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</si>
  <si>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</si>
  <si>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</si>
  <si>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</si>
  <si>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</si>
  <si>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</si>
  <si>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</si>
  <si>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</si>
  <si>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</si>
  <si>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</si>
  <si>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</si>
  <si>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</si>
  <si>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</si>
  <si>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</si>
  <si>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</si>
  <si>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</si>
  <si>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</si>
  <si>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</si>
  <si>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</si>
  <si>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</si>
  <si>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</si>
  <si>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</si>
  <si>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</si>
  <si>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</si>
  <si>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</si>
  <si>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</si>
  <si>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</si>
  <si>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</si>
  <si>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</si>
  <si>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</si>
  <si>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</si>
  <si>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</si>
  <si>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</si>
  <si>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</si>
  <si>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</si>
  <si>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</si>
  <si>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</si>
  <si>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</si>
  <si>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</si>
  <si>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</si>
  <si>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</si>
  <si>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</si>
  <si>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</si>
  <si>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</si>
  <si>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</si>
  <si>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</si>
  <si>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</si>
  <si>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</si>
  <si>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</si>
  <si>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</si>
  <si>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</si>
  <si>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</si>
  <si>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</si>
  <si>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</si>
  <si>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</si>
  <si>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</si>
  <si>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</si>
  <si>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</si>
  <si>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</si>
  <si>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</si>
  <si>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</si>
  <si>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</si>
  <si>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</si>
  <si>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</si>
  <si>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</si>
  <si>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</si>
  <si>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</si>
  <si>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</si>
  <si>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</si>
  <si>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</si>
  <si>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</si>
  <si>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</si>
  <si>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</si>
  <si>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</si>
  <si>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</si>
  <si>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</si>
  <si>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</si>
  <si>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</si>
  <si>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</si>
  <si>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</si>
  <si>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</si>
  <si>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</si>
  <si>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</si>
  <si>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</si>
  <si>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</si>
  <si>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</si>
  <si>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</si>
  <si>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</si>
  <si>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</si>
  <si>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</si>
  <si>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</si>
  <si>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</si>
  <si>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</si>
  <si>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</si>
  <si>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</si>
  <si>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</si>
  <si>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</si>
  <si>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</si>
  <si>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</si>
  <si>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</si>
  <si>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</si>
  <si>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</si>
  <si>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</si>
  <si>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</si>
  <si>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</si>
  <si>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</si>
  <si>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</si>
  <si>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</si>
  <si>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</si>
  <si>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</si>
  <si>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</si>
  <si>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</si>
  <si>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</si>
  <si>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</si>
  <si>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</si>
  <si>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</si>
  <si>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</si>
  <si>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</si>
  <si>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</si>
  <si>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</si>
  <si>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</si>
  <si>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</si>
  <si>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</si>
  <si>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</si>
  <si>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</si>
  <si>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</si>
  <si>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</si>
  <si>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</si>
  <si>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</si>
  <si>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</si>
  <si>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</si>
  <si>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</si>
  <si>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</si>
  <si>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</si>
  <si>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</si>
  <si>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</si>
  <si>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</si>
  <si>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</si>
  <si>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</si>
  <si>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</si>
  <si>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</si>
  <si>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</si>
  <si>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</si>
  <si>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</si>
  <si>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</si>
  <si>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</si>
  <si>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</si>
  <si>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</si>
  <si>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</si>
  <si>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</si>
  <si>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</si>
  <si>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</si>
  <si>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</si>
  <si>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</si>
  <si>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</si>
  <si>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</si>
  <si>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</si>
  <si>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</si>
  <si>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</si>
  <si>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</si>
  <si>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</si>
  <si>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</si>
  <si>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</si>
  <si>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</si>
  <si>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</si>
  <si>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</si>
  <si>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</si>
  <si>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</si>
  <si>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</si>
  <si>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</si>
  <si>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</si>
  <si>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</si>
  <si>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</si>
  <si>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</si>
  <si>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</si>
  <si>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</si>
  <si>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</si>
  <si>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</si>
  <si>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</si>
  <si>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</si>
  <si>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</si>
  <si>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</si>
  <si>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</si>
  <si>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</si>
  <si>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</si>
  <si>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</si>
  <si>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</si>
  <si>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</si>
  <si>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</si>
  <si>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</si>
  <si>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</si>
  <si>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</si>
  <si>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</si>
  <si>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</si>
  <si>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</si>
  <si>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</si>
  <si>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</si>
  <si>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</si>
  <si>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</si>
  <si>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</si>
  <si>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</si>
  <si>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</si>
  <si>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</si>
  <si>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</si>
  <si>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</si>
  <si>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</si>
  <si>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</si>
  <si>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</si>
  <si>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</si>
  <si>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</si>
  <si>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</si>
  <si>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</si>
  <si>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</si>
  <si>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</si>
  <si>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</si>
  <si>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</si>
  <si>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</si>
  <si>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</si>
  <si>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</si>
  <si>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</si>
  <si>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</si>
  <si>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</si>
  <si>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</si>
  <si>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</si>
  <si>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</si>
  <si>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</si>
  <si>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</si>
  <si>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</si>
  <si>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</si>
  <si>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</si>
  <si>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</si>
  <si>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</si>
  <si>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</si>
  <si>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</si>
  <si>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</si>
  <si>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</si>
  <si>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</si>
  <si>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</si>
  <si>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</si>
  <si>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</si>
  <si>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</si>
  <si>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</si>
  <si>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</si>
  <si>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</si>
  <si>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</si>
  <si>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</si>
  <si>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</si>
  <si>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</si>
  <si>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</si>
  <si>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</si>
  <si>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</si>
  <si>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</si>
  <si>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</si>
  <si>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</si>
  <si>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</si>
  <si>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</si>
  <si>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</si>
  <si>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</si>
  <si>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</si>
  <si>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</si>
  <si>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</si>
  <si>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</si>
  <si>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</si>
  <si>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</si>
  <si>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</si>
  <si>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</si>
  <si>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</si>
  <si>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</si>
  <si>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</si>
  <si>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</si>
  <si>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</si>
  <si>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</si>
  <si>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</si>
  <si>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</si>
  <si>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</si>
  <si>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</si>
  <si>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</si>
  <si>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</si>
  <si>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</si>
  <si>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</si>
  <si>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</si>
  <si>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</si>
  <si>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</si>
  <si>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</si>
  <si>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</si>
  <si>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</si>
  <si>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</si>
  <si>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</si>
  <si>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</si>
  <si>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</si>
  <si>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</si>
  <si>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</si>
  <si>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</si>
  <si>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</si>
  <si>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</si>
  <si>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</si>
  <si>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</si>
  <si>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</si>
  <si>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</si>
  <si>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</si>
  <si>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</si>
  <si>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</si>
  <si>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</si>
  <si>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</si>
  <si>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</si>
  <si>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</si>
  <si>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</si>
  <si>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</si>
  <si>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</si>
  <si>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</si>
  <si>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</si>
  <si>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</si>
  <si>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</si>
  <si>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</si>
  <si>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</si>
  <si>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</si>
  <si>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</si>
  <si>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</si>
  <si>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</si>
  <si>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</si>
  <si>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</si>
  <si>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</si>
  <si>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</si>
  <si>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</si>
  <si>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</si>
  <si>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</si>
  <si>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</si>
  <si>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</si>
  <si>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</si>
  <si>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</si>
  <si>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</si>
  <si>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</si>
  <si>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</si>
  <si>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</si>
  <si>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</si>
  <si>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</si>
  <si>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</si>
  <si>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</si>
  <si>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</si>
  <si>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</si>
  <si>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</si>
  <si>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</si>
  <si>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</si>
  <si>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</si>
  <si>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</si>
  <si>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</si>
  <si>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</si>
  <si>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</si>
  <si>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</si>
  <si>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</si>
  <si>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</si>
  <si>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</si>
  <si>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</si>
  <si>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</si>
  <si>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</si>
  <si>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</si>
  <si>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</si>
  <si>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</si>
  <si>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</si>
  <si>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</si>
  <si>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</si>
  <si>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</si>
  <si>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</si>
  <si>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</si>
  <si>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</si>
  <si>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</si>
  <si>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</si>
  <si>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</si>
  <si>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</si>
  <si>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</si>
  <si>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</si>
  <si>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</si>
  <si>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</si>
  <si>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</si>
  <si>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</si>
  <si>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</si>
  <si>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</si>
  <si>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</si>
  <si>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</si>
  <si>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</si>
  <si>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</si>
  <si>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</si>
  <si>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</si>
  <si>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</si>
  <si>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</si>
  <si>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</si>
  <si>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</si>
  <si>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</si>
  <si>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</si>
  <si>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</si>
  <si>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</si>
  <si>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</si>
  <si>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</si>
  <si>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</si>
  <si>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</si>
  <si>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</si>
  <si>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</si>
  <si>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</si>
  <si>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</si>
  <si>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</si>
  <si>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</si>
  <si>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</si>
  <si>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</si>
  <si>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</si>
  <si>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</si>
  <si>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</si>
  <si>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</si>
  <si>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</si>
  <si>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</si>
  <si>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</si>
  <si>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</si>
  <si>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</si>
  <si>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</si>
  <si>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</si>
  <si>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</si>
  <si>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</si>
  <si>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</si>
  <si>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</si>
  <si>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</si>
  <si>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</si>
  <si>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</si>
  <si>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</si>
  <si>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</si>
  <si>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</si>
  <si>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</si>
  <si>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</si>
  <si>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</si>
  <si>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</si>
  <si>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</si>
  <si>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</si>
  <si>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</si>
  <si>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</si>
  <si>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</si>
  <si>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</si>
  <si>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</si>
  <si>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</si>
  <si>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</si>
  <si>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</si>
  <si>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</si>
  <si>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</si>
  <si>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</si>
  <si>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</si>
  <si>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</si>
  <si>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</si>
  <si>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</si>
  <si>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</si>
  <si>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</si>
  <si>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</si>
  <si>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</si>
  <si>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</si>
  <si>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</si>
  <si>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</si>
  <si>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</si>
  <si>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</si>
  <si>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</si>
  <si>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</si>
  <si>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</si>
  <si>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</si>
  <si>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</si>
  <si>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</si>
  <si>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</si>
  <si>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</si>
  <si>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</si>
  <si>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</si>
  <si>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</si>
  <si>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</si>
  <si>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</si>
  <si>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</si>
  <si>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</si>
  <si>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</si>
  <si>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</si>
  <si>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</si>
  <si>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</si>
  <si>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</si>
  <si>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</si>
  <si>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</si>
  <si>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</si>
  <si>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</si>
  <si>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</si>
  <si>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</si>
  <si>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</si>
  <si>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</si>
  <si>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</si>
  <si>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</si>
  <si>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</si>
  <si>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</si>
  <si>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</si>
  <si>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</si>
  <si>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</si>
  <si>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</si>
  <si>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</si>
  <si>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</si>
  <si>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</si>
  <si>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</si>
  <si>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</si>
  <si>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</si>
  <si>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</si>
  <si>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</si>
  <si>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</si>
  <si>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</si>
  <si>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</si>
  <si>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</si>
  <si>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</si>
  <si>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</si>
  <si>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</si>
  <si>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</si>
  <si>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</si>
  <si>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</si>
  <si>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</si>
  <si>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</si>
  <si>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</si>
  <si>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</si>
  <si>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</si>
  <si>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</si>
  <si>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</si>
  <si>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</si>
  <si>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</si>
  <si>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</si>
  <si>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</si>
  <si>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</si>
  <si>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</si>
  <si>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</si>
  <si>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</si>
  <si>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</si>
  <si>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</si>
  <si>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</si>
  <si>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</si>
  <si>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</si>
  <si>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</si>
  <si>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</si>
  <si>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</si>
  <si>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</si>
  <si>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</si>
  <si>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</si>
  <si>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</si>
  <si>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</si>
  <si>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</si>
  <si>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</si>
  <si>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</si>
  <si>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</si>
  <si>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</si>
  <si>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</si>
  <si>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</si>
  <si>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</si>
  <si>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</si>
  <si>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</si>
  <si>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</si>
  <si>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</si>
  <si>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</si>
  <si>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</si>
  <si>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</si>
  <si>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</si>
  <si>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</si>
  <si>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</si>
  <si>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</si>
  <si>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</si>
  <si>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</si>
  <si>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</si>
  <si>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</si>
  <si>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</si>
  <si>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</si>
  <si>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</si>
  <si>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</si>
  <si>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</si>
  <si>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</si>
  <si>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</si>
  <si>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</si>
  <si>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</si>
  <si>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</si>
  <si>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</si>
  <si>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</si>
  <si>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</si>
  <si>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</si>
  <si>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</si>
  <si>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</si>
  <si>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</si>
  <si>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</si>
  <si>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</si>
  <si>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</si>
  <si>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</si>
  <si>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</si>
  <si>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</si>
  <si>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</si>
  <si>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</si>
  <si>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</si>
  <si>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</si>
  <si>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</si>
  <si>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</si>
  <si>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</si>
  <si>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</si>
  <si>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</si>
  <si>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</si>
  <si>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</si>
  <si>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</si>
  <si>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</si>
  <si>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</si>
  <si>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</si>
  <si>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</si>
  <si>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</si>
  <si>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</si>
  <si>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</si>
  <si>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</si>
  <si>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</si>
  <si>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</si>
  <si>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</si>
  <si>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</si>
  <si>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</si>
  <si>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</si>
  <si>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</si>
  <si>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</si>
  <si>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</si>
  <si>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</si>
  <si>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</si>
  <si>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</si>
  <si>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</si>
  <si>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</si>
  <si>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</si>
  <si>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</si>
  <si>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</si>
  <si>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</si>
  <si>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</si>
  <si>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</si>
  <si>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</si>
  <si>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</si>
  <si>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</si>
  <si>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</si>
  <si>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</si>
  <si>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</si>
  <si>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</si>
  <si>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</si>
  <si>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</si>
  <si>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</si>
  <si>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</si>
  <si>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</si>
  <si>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</si>
  <si>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</si>
  <si>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</si>
  <si>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</si>
  <si>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</si>
  <si>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</si>
  <si>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</si>
  <si>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</si>
  <si>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</si>
  <si>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</si>
  <si>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</si>
  <si>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</si>
  <si>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</si>
  <si>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</si>
  <si>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</si>
  <si>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</si>
  <si>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</si>
  <si>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</si>
  <si>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</si>
  <si>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</si>
  <si>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</si>
  <si>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</si>
  <si>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</si>
  <si>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</si>
  <si>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</si>
  <si>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</si>
  <si>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</si>
  <si>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</si>
  <si>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</si>
  <si>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</si>
  <si>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</si>
  <si>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</si>
  <si>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</si>
  <si>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</si>
  <si>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</si>
  <si>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</si>
  <si>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</si>
  <si>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</si>
  <si>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</si>
  <si>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</si>
  <si>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</si>
  <si>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</si>
  <si>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</si>
  <si>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</si>
  <si>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</si>
  <si>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</si>
  <si>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</si>
  <si>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</si>
  <si>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</si>
  <si>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</si>
  <si>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</si>
  <si>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</si>
  <si>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</si>
  <si>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</si>
  <si>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</si>
  <si>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</si>
  <si>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</si>
  <si>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</si>
  <si>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</si>
  <si>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</si>
  <si>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</si>
  <si>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</si>
  <si>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</si>
  <si>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</si>
  <si>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</si>
  <si>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</si>
  <si>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</si>
  <si>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</si>
  <si>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</si>
  <si>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</si>
  <si>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</si>
  <si>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</si>
  <si>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</si>
  <si>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</si>
  <si>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</si>
  <si>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</si>
  <si>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</si>
  <si>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</si>
  <si>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</si>
  <si>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</si>
  <si>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</si>
  <si>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</si>
  <si>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</si>
  <si>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</si>
  <si>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</si>
  <si>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</si>
  <si>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</si>
  <si>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</si>
  <si>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</si>
  <si>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</si>
  <si>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</si>
  <si>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</si>
  <si>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</si>
  <si>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</si>
  <si>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</si>
  <si>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</si>
  <si>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</si>
  <si>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</si>
  <si>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</si>
  <si>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</si>
  <si>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</si>
  <si>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</si>
  <si>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</si>
  <si>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</si>
  <si>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</si>
  <si>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</si>
  <si>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</si>
  <si>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</si>
  <si>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</si>
  <si>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</si>
  <si>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</si>
  <si>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</si>
  <si>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</si>
  <si>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</si>
  <si>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</si>
  <si>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</si>
  <si>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</si>
  <si>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</si>
  <si>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</si>
  <si>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</si>
  <si>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</si>
  <si>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</si>
  <si>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</si>
  <si>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</si>
  <si>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</si>
  <si>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</si>
  <si>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</si>
  <si>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</si>
  <si>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</si>
  <si>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</si>
  <si>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</si>
  <si>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</si>
  <si>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</si>
  <si>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</si>
  <si>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</si>
  <si>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</si>
  <si>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</si>
  <si>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</si>
  <si>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</si>
  <si>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</si>
  <si>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</si>
  <si>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</si>
  <si>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</si>
  <si>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</si>
  <si>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</si>
  <si>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</si>
  <si>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</si>
  <si>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</si>
  <si>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</si>
  <si>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</si>
  <si>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</si>
  <si>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</si>
  <si>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</si>
  <si>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</si>
  <si>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</si>
  <si>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</si>
  <si>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</si>
  <si>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</si>
  <si>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</si>
  <si>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</si>
  <si>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</si>
  <si>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</si>
  <si>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</si>
  <si>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</si>
  <si>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</si>
  <si>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</si>
  <si>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</si>
  <si>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</si>
  <si>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</si>
  <si>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</si>
  <si>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</si>
  <si>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</si>
  <si>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</si>
  <si>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</si>
  <si>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</si>
  <si>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</si>
  <si>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</si>
  <si>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</si>
  <si>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</si>
  <si>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</si>
  <si>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</si>
  <si>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</si>
  <si>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</si>
  <si>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</si>
  <si>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</si>
  <si>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</si>
  <si>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</si>
  <si>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</si>
  <si>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</si>
  <si>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</si>
  <si>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</si>
  <si>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</si>
  <si>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</si>
  <si>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</si>
  <si>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</si>
  <si>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</si>
  <si>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</si>
  <si>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</si>
  <si>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</si>
  <si>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</si>
  <si>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</si>
  <si>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</si>
  <si>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</si>
  <si>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</si>
  <si>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</si>
  <si>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</si>
  <si>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</si>
  <si>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</si>
  <si>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</si>
  <si>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</si>
  <si>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</si>
  <si>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</si>
  <si>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</si>
  <si>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</si>
  <si>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</si>
  <si>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</si>
  <si>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</si>
  <si>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</si>
  <si>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</si>
  <si>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</si>
  <si>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</si>
  <si>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</si>
  <si>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</si>
  <si>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</si>
  <si>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</si>
  <si>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</si>
  <si>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</si>
  <si>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</si>
  <si>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</si>
  <si>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</si>
  <si>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</si>
  <si>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</si>
  <si>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</si>
  <si>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</si>
  <si>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</si>
  <si>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</si>
  <si>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</si>
  <si>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</si>
  <si>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</si>
  <si>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</si>
  <si>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</si>
  <si>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</si>
  <si>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</si>
  <si>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</si>
  <si>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</si>
  <si>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</si>
  <si>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</si>
  <si>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</si>
  <si>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</si>
  <si>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</si>
  <si>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</si>
  <si>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</si>
  <si>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</si>
  <si>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</si>
  <si>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</si>
  <si>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</si>
  <si>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</si>
  <si>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</si>
  <si>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</si>
  <si>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</si>
  <si>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</si>
  <si>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</si>
  <si>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</si>
  <si>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</si>
  <si>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</si>
  <si>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</si>
  <si>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</si>
  <si>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</si>
  <si>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</si>
  <si>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</si>
  <si>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</si>
  <si>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</si>
  <si>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</si>
  <si>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</si>
  <si>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</si>
  <si>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</si>
  <si>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</si>
  <si>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</si>
  <si>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</si>
  <si>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</si>
  <si>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</si>
  <si>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</si>
  <si>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</si>
  <si>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</si>
  <si>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</si>
  <si>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</si>
  <si>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</si>
  <si>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</si>
  <si>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</si>
  <si>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</si>
  <si>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</si>
  <si>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</si>
  <si>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</si>
  <si>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</si>
  <si>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</si>
  <si>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</si>
  <si>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</si>
  <si>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</si>
  <si>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</si>
  <si>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</si>
  <si>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</si>
  <si>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</si>
  <si>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</si>
  <si>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</si>
  <si>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</si>
  <si>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</si>
  <si>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</si>
  <si>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</si>
  <si>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</si>
  <si>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</si>
  <si>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</si>
  <si>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</si>
  <si>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</si>
  <si>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</si>
  <si>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</si>
  <si>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</si>
  <si>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</si>
  <si>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</si>
  <si>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</si>
  <si>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</si>
  <si>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</si>
  <si>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</si>
  <si>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</si>
  <si>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</si>
  <si>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</si>
  <si>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</si>
  <si>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</si>
  <si>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</si>
  <si>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</si>
  <si>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</si>
  <si>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</si>
  <si>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</si>
  <si>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</si>
  <si>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</si>
  <si>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</si>
  <si>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</si>
  <si>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</si>
  <si>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</si>
  <si>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</si>
  <si>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</si>
  <si>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</si>
  <si>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</si>
  <si>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</si>
  <si>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</si>
  <si>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</si>
  <si>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</si>
  <si>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</si>
  <si>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</si>
  <si>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</si>
  <si>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</si>
  <si>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</si>
  <si>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</si>
  <si>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</si>
  <si>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</si>
  <si>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</si>
  <si>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</si>
  <si>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</si>
  <si>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</si>
  <si>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</si>
  <si>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</si>
  <si>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</si>
  <si>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</si>
  <si>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</si>
  <si>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</si>
  <si>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</si>
  <si>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</si>
  <si>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</si>
  <si>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</si>
  <si>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</si>
  <si>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</si>
  <si>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</si>
  <si>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</si>
  <si>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</si>
  <si>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</si>
  <si>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</si>
  <si>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</si>
  <si>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</si>
  <si>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</si>
  <si>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</si>
  <si>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</si>
  <si>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</si>
  <si>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</si>
  <si>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</si>
  <si>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</si>
  <si>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</si>
  <si>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</si>
  <si>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</si>
  <si>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</si>
  <si>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</si>
  <si>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</si>
  <si>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</si>
  <si>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</si>
  <si>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</si>
  <si>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</si>
  <si>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</si>
  <si>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</si>
  <si>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</si>
  <si>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</si>
  <si>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</si>
  <si>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</si>
  <si>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</si>
  <si>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</si>
  <si>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</si>
  <si>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</si>
  <si>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</si>
  <si>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</si>
  <si>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</si>
  <si>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</si>
  <si>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</si>
  <si>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</si>
  <si>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</si>
  <si>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</si>
  <si>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</si>
  <si>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</si>
  <si>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</si>
  <si>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</si>
  <si>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</si>
  <si>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</si>
  <si>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</si>
  <si>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</si>
  <si>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</si>
  <si>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</si>
  <si>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</si>
  <si>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</si>
  <si>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</si>
  <si>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</si>
  <si>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</si>
  <si>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</si>
  <si>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</si>
  <si>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</si>
  <si>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</si>
  <si>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</si>
  <si>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</si>
  <si>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</si>
  <si>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</si>
  <si>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</si>
  <si>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</si>
  <si>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</si>
  <si>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</si>
  <si>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</si>
  <si>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</si>
  <si>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</si>
  <si>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</si>
  <si>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</si>
  <si>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</si>
  <si>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</si>
  <si>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</si>
  <si>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</si>
  <si>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</si>
  <si>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</si>
  <si>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</si>
  <si>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</si>
  <si>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</si>
  <si>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</si>
  <si>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</si>
  <si>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</si>
  <si>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</si>
  <si>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</si>
  <si>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</si>
  <si>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</si>
  <si>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</si>
  <si>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</si>
  <si>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</si>
  <si>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</si>
  <si>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</si>
  <si>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</si>
  <si>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</si>
  <si>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</si>
  <si>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</si>
  <si>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</si>
  <si>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</si>
  <si>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</si>
  <si>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</si>
  <si>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</si>
  <si>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</si>
  <si>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</si>
  <si>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</si>
  <si>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</si>
  <si>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</si>
  <si>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</si>
  <si>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</si>
  <si>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</si>
  <si>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</si>
  <si>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</si>
  <si>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</si>
  <si>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</si>
  <si>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</si>
  <si>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</si>
  <si>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</si>
  <si>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</si>
  <si>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</si>
  <si>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</si>
  <si>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</si>
  <si>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</si>
  <si>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</si>
  <si>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</si>
  <si>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</si>
  <si>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</si>
  <si>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</si>
  <si>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</si>
  <si>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</si>
  <si>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</si>
  <si>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</si>
  <si>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</si>
  <si>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</si>
  <si>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</si>
  <si>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</si>
  <si>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</si>
  <si>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</si>
  <si>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</si>
  <si>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</si>
  <si>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</si>
  <si>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</si>
  <si>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</si>
  <si>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</si>
  <si>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</si>
  <si>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</si>
  <si>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</si>
  <si>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</si>
  <si>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</si>
  <si>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</si>
  <si>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</si>
  <si>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</si>
  <si>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</si>
  <si>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</si>
  <si>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</si>
  <si>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</si>
  <si>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</si>
  <si>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</si>
  <si>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</si>
  <si>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</si>
  <si>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</si>
  <si>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</si>
  <si>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</si>
  <si>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</si>
  <si>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</si>
  <si>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</si>
  <si>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</si>
  <si>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</si>
  <si>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</si>
  <si>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</si>
  <si>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</si>
  <si>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</si>
  <si>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</si>
  <si>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</si>
  <si>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</si>
  <si>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</si>
  <si>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</si>
  <si>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</si>
  <si>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</si>
  <si>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</si>
  <si>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</si>
  <si>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</si>
  <si>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</si>
  <si>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</si>
  <si>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</si>
  <si>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</si>
  <si>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</si>
  <si>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</si>
  <si>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</si>
  <si>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</si>
  <si>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</si>
  <si>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</si>
  <si>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</si>
  <si>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</si>
  <si>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</si>
  <si>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</si>
  <si>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</si>
  <si>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</si>
  <si>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</si>
  <si>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</si>
  <si>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</si>
  <si>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</si>
  <si>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</si>
  <si>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</si>
  <si>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</si>
  <si>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</si>
  <si>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</si>
  <si>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</si>
  <si>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</si>
  <si>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</si>
  <si>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</si>
  <si>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</si>
  <si>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</si>
  <si>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</si>
  <si>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</si>
  <si>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</si>
  <si>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</si>
  <si>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</si>
  <si>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</si>
  <si>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</si>
  <si>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</si>
  <si>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</si>
  <si>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</si>
  <si>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</si>
  <si>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</si>
  <si>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</si>
  <si>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</si>
  <si>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</si>
  <si>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</si>
  <si>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</si>
  <si>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</si>
  <si>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</si>
  <si>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</si>
  <si>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</si>
  <si>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</si>
  <si>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</si>
  <si>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</si>
  <si>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</si>
  <si>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</si>
  <si>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</si>
  <si>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</si>
  <si>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</si>
  <si>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</si>
  <si>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</si>
  <si>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</si>
  <si>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</si>
  <si>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</si>
  <si>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</si>
  <si>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</si>
  <si>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</si>
  <si>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</si>
  <si>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</si>
  <si>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</si>
  <si>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</si>
  <si>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</si>
  <si>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</si>
  <si>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</si>
  <si>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</si>
  <si>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</si>
  <si>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</si>
  <si>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</si>
  <si>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</si>
  <si>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</si>
  <si>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</si>
  <si>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</si>
  <si>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</si>
  <si>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</si>
  <si>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</si>
  <si>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</si>
  <si>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</si>
  <si>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</si>
  <si>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</si>
  <si>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</si>
  <si>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</si>
  <si>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</si>
  <si>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</si>
  <si>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</si>
  <si>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</si>
  <si>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</si>
  <si>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</si>
  <si>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</si>
  <si>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</si>
  <si>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</si>
  <si>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</si>
  <si>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</si>
  <si>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</si>
  <si>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</si>
  <si>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</si>
  <si>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</si>
  <si>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</si>
  <si>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</si>
  <si>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</si>
  <si>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</si>
  <si>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</si>
  <si>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</si>
  <si>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</si>
  <si>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</si>
  <si>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</si>
  <si>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</si>
  <si>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</si>
  <si>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</si>
  <si>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</si>
  <si>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</si>
  <si>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</si>
  <si>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</si>
  <si>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</si>
  <si>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</si>
  <si>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</si>
  <si>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</si>
  <si>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</si>
  <si>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</si>
  <si>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</si>
  <si>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</si>
  <si>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</si>
  <si>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</si>
  <si>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</si>
  <si>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</si>
  <si>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</si>
  <si>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</si>
  <si>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</si>
  <si>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</si>
  <si>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</si>
  <si>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</si>
  <si>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</si>
  <si>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</si>
  <si>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</si>
  <si>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</si>
  <si>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</si>
  <si>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</si>
  <si>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</si>
  <si>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</si>
  <si>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</si>
  <si>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</si>
  <si>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</si>
  <si>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</si>
  <si>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</si>
  <si>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</si>
  <si>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</si>
  <si>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</si>
  <si>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</si>
  <si>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</si>
  <si>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</si>
  <si>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</si>
  <si>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</si>
  <si>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</si>
  <si>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</si>
  <si>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</si>
  <si>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</si>
  <si>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</si>
  <si>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</si>
  <si>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</si>
  <si>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</si>
  <si>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</si>
  <si>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</si>
  <si>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</si>
  <si>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</si>
  <si>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</si>
  <si>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</si>
  <si>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</si>
  <si>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</si>
  <si>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</si>
  <si>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</si>
  <si>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</si>
  <si>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</si>
  <si>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</si>
  <si>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</si>
  <si>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</si>
  <si>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</si>
  <si>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</si>
  <si>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</si>
  <si>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</si>
  <si>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</si>
  <si>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</si>
  <si>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</si>
  <si>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</si>
  <si>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</si>
  <si>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</si>
  <si>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</si>
  <si>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</si>
  <si>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</si>
  <si>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</si>
  <si>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</si>
  <si>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</si>
  <si>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</si>
  <si>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</si>
  <si>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</si>
  <si>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</si>
  <si>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</si>
  <si>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</si>
  <si>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</si>
  <si>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</si>
  <si>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</si>
  <si>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</si>
  <si>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</si>
  <si>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</si>
  <si>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</si>
  <si>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</si>
  <si>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</si>
  <si>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</si>
  <si>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</si>
  <si>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</si>
  <si>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</si>
  <si>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</si>
  <si>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</si>
  <si>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</si>
  <si>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</si>
  <si>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</si>
  <si>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</si>
  <si>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</si>
  <si>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</si>
  <si>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</si>
  <si>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</si>
  <si>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</si>
  <si>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</si>
  <si>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</si>
  <si>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</si>
  <si>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</si>
  <si>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</si>
  <si>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</si>
  <si>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</si>
  <si>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</si>
  <si>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</si>
  <si>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</si>
  <si>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</si>
  <si>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</si>
  <si>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</si>
  <si>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</si>
  <si>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</si>
  <si>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</si>
  <si>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</si>
  <si>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</si>
  <si>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</si>
  <si>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</si>
  <si>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</si>
  <si>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</si>
  <si>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</si>
  <si>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</si>
  <si>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</si>
  <si>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</si>
  <si>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</si>
  <si>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</si>
  <si>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</si>
  <si>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</si>
  <si>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</si>
  <si>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</si>
  <si>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</si>
  <si>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</si>
  <si>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</si>
  <si>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</si>
  <si>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</si>
  <si>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</si>
  <si>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</si>
  <si>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</si>
  <si>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</si>
  <si>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</si>
  <si>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</si>
  <si>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</si>
  <si>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</si>
  <si>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</si>
  <si>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</si>
  <si>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</si>
  <si>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</si>
  <si>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</si>
  <si>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</si>
  <si>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</si>
  <si>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</si>
  <si>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</si>
  <si>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</si>
  <si>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</si>
  <si>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</si>
  <si>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</si>
  <si>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</si>
  <si>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</si>
  <si>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</si>
  <si>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</si>
  <si>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</si>
  <si>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</si>
  <si>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</si>
  <si>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</si>
  <si>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</si>
  <si>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</si>
  <si>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</si>
  <si>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</si>
  <si>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</si>
  <si>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</si>
  <si>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</si>
  <si>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</si>
  <si>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</si>
  <si>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</si>
  <si>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</si>
  <si>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</si>
  <si>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</si>
  <si>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</si>
  <si>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</si>
  <si>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</si>
  <si>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</si>
  <si>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</si>
  <si>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</si>
  <si>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</si>
  <si>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</si>
  <si>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</si>
  <si>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</si>
  <si>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</si>
  <si>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</si>
  <si>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</si>
  <si>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</si>
  <si>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</si>
  <si>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</si>
  <si>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</si>
  <si>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</si>
  <si>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</si>
  <si>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</si>
  <si>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</si>
  <si>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</si>
  <si>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</si>
  <si>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</si>
  <si>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</si>
  <si>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</si>
  <si>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</si>
  <si>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</si>
  <si>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</si>
  <si>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</si>
  <si>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</si>
  <si>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</si>
  <si>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</si>
  <si>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</si>
  <si>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</si>
  <si>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</si>
  <si>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</si>
  <si>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</si>
  <si>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</si>
  <si>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</si>
  <si>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</si>
  <si>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</si>
  <si>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</si>
  <si>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</si>
  <si>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</si>
  <si>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</si>
  <si>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</si>
  <si>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</si>
  <si>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</si>
  <si>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</si>
  <si>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</si>
  <si>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</si>
  <si>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</si>
  <si>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</si>
  <si>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</si>
  <si>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</si>
  <si>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</si>
  <si>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</si>
  <si>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</si>
  <si>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</si>
  <si>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</si>
  <si>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</si>
  <si>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</si>
  <si>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</si>
  <si>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</si>
  <si>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</si>
  <si>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</si>
  <si>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</si>
  <si>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</si>
  <si>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</si>
  <si>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</si>
  <si>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</si>
  <si>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</si>
  <si>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</si>
  <si>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</si>
  <si>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</si>
  <si>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</si>
  <si>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</si>
  <si>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</si>
  <si>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</si>
  <si>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</si>
  <si>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</si>
  <si>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</si>
  <si>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</si>
  <si>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</si>
  <si>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</si>
  <si>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</si>
  <si>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</si>
  <si>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</si>
  <si>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</si>
  <si>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</si>
  <si>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</si>
  <si>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</si>
  <si>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</si>
  <si>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</si>
  <si>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</si>
  <si>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</si>
  <si>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</si>
  <si>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</si>
  <si>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</si>
  <si>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</si>
  <si>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</si>
  <si>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</si>
  <si>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</si>
  <si>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</si>
  <si>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</si>
  <si>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</si>
  <si>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</si>
  <si>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</si>
  <si>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</si>
  <si>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</si>
  <si>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</si>
  <si>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</si>
  <si>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</si>
  <si>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</si>
  <si>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</si>
  <si>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</si>
  <si>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</si>
  <si>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</si>
  <si>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</si>
  <si>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</si>
  <si>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</si>
  <si>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</si>
  <si>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</si>
  <si>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</si>
  <si>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</si>
  <si>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</si>
  <si>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</si>
  <si>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</si>
  <si>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</si>
  <si>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</si>
  <si>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</si>
  <si>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</si>
  <si>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</si>
  <si>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</si>
  <si>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</si>
  <si>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</si>
  <si>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</si>
  <si>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</si>
  <si>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</si>
  <si>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</si>
  <si>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</si>
  <si>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</si>
  <si>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</si>
  <si>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</si>
  <si>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</si>
  <si>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</si>
  <si>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</si>
  <si>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</si>
  <si>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</si>
  <si>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</si>
  <si>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</si>
  <si>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</si>
  <si>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</si>
  <si>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</si>
  <si>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</si>
  <si>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</si>
  <si>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</si>
  <si>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</si>
  <si>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</si>
  <si>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</si>
  <si>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</si>
  <si>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</si>
  <si>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</si>
  <si>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</si>
  <si>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</si>
  <si>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</si>
  <si>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</si>
  <si>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</si>
  <si>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</si>
  <si>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</si>
  <si>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</si>
  <si>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</si>
  <si>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</si>
  <si>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</si>
  <si>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</si>
  <si>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</si>
  <si>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</si>
  <si>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</si>
  <si>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</si>
  <si>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</si>
  <si>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</si>
  <si>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</si>
  <si>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</si>
  <si>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</si>
  <si>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</si>
  <si>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</si>
  <si>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</si>
  <si>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</si>
  <si>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</si>
  <si>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</si>
  <si>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</si>
  <si>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</si>
  <si>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</si>
  <si>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</si>
  <si>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</si>
  <si>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</si>
  <si>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</si>
  <si>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</si>
  <si>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</si>
  <si>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</si>
  <si>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</si>
  <si>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</si>
  <si>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</si>
  <si>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</si>
  <si>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</si>
  <si>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</si>
  <si>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</si>
  <si>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</si>
  <si>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</si>
  <si>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</si>
  <si>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</si>
  <si>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</si>
  <si>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</si>
  <si>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</si>
  <si>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</si>
  <si>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</si>
  <si>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</si>
  <si>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</si>
  <si>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</si>
  <si>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</si>
  <si>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</si>
  <si>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</si>
  <si>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</si>
  <si>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</si>
  <si>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</si>
  <si>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</si>
  <si>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</si>
  <si>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</si>
  <si>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</si>
  <si>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</si>
  <si>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</si>
  <si>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</si>
  <si>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</si>
  <si>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</si>
  <si>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</si>
  <si>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</si>
  <si>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</si>
  <si>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</si>
  <si>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</si>
  <si>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</si>
  <si>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</si>
  <si>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</si>
  <si>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</si>
  <si>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</si>
  <si>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</si>
  <si>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</si>
  <si>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</si>
  <si>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</si>
  <si>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</si>
  <si>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</si>
  <si>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</si>
  <si>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</si>
  <si>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</si>
  <si>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</si>
  <si>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</si>
  <si>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</si>
  <si>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</si>
  <si>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</si>
  <si>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</si>
  <si>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</si>
  <si>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</si>
  <si>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</si>
  <si>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</si>
  <si>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</si>
  <si>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</si>
  <si>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</si>
  <si>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</si>
  <si>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</si>
  <si>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</si>
  <si>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</si>
  <si>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</si>
  <si>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</si>
  <si>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</si>
  <si>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</si>
  <si>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</si>
  <si>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</si>
  <si>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</si>
  <si>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</si>
  <si>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</si>
  <si>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</si>
  <si>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</si>
  <si>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</si>
  <si>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</si>
  <si>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</si>
  <si>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</si>
  <si>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</si>
  <si>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</si>
  <si>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</si>
  <si>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</si>
  <si>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</si>
  <si>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</si>
  <si>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</si>
  <si>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</si>
  <si>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</si>
  <si>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</si>
  <si>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</si>
  <si>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</si>
  <si>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</si>
  <si>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</si>
  <si>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</si>
  <si>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</si>
  <si>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</si>
  <si>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</si>
  <si>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</si>
  <si>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</si>
  <si>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</si>
  <si>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</si>
  <si>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</si>
  <si>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</si>
  <si>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</si>
  <si>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</si>
  <si>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</si>
  <si>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</si>
  <si>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</si>
  <si>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</si>
  <si>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</si>
  <si>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</si>
  <si>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</si>
  <si>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</si>
  <si>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</si>
  <si>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</si>
  <si>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</si>
  <si>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</si>
  <si>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</si>
  <si>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</si>
  <si>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</si>
  <si>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</si>
  <si>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</si>
  <si>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</si>
  <si>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</si>
  <si>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</si>
  <si>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</si>
  <si>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</si>
  <si>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</si>
  <si>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</si>
  <si>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</si>
  <si>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</si>
  <si>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</si>
  <si>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</si>
  <si>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</si>
  <si>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</si>
  <si>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</si>
  <si>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</si>
  <si>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</si>
  <si>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</si>
  <si>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</si>
  <si>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</si>
  <si>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</si>
  <si>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</si>
  <si>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</si>
  <si>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</si>
  <si>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</si>
  <si>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</si>
  <si>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</si>
  <si>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</si>
  <si>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</si>
  <si>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</si>
  <si>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</si>
  <si>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</si>
  <si>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</si>
  <si>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</si>
  <si>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</si>
  <si>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</si>
  <si>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</si>
  <si>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</si>
  <si>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</si>
  <si>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</si>
  <si>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</si>
  <si>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</si>
  <si>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</si>
  <si>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</si>
  <si>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</si>
  <si>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</si>
  <si>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</si>
  <si>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</si>
  <si>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</si>
  <si>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</si>
  <si>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</si>
  <si>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</si>
  <si>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</si>
  <si>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</si>
  <si>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</si>
  <si>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</si>
  <si>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</si>
  <si>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</si>
  <si>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</si>
  <si>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</si>
  <si>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</si>
  <si>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</si>
  <si>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</si>
  <si>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</si>
  <si>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</si>
  <si>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</si>
  <si>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</si>
  <si>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</si>
  <si>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</si>
  <si>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</si>
  <si>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</si>
  <si>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</si>
  <si>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</si>
  <si>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</si>
  <si>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</si>
  <si>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</si>
  <si>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</si>
  <si>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</si>
  <si>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</si>
  <si>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</si>
  <si>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</si>
  <si>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</si>
  <si>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</si>
  <si>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</si>
  <si>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</si>
  <si>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</si>
  <si>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</si>
  <si>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</si>
  <si>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</si>
  <si>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</si>
  <si>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</si>
  <si>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</si>
  <si>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</si>
  <si>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</si>
  <si>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</si>
  <si>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</si>
  <si>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</si>
  <si>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</si>
  <si>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</si>
  <si>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</si>
  <si>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</si>
  <si>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</si>
  <si>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</si>
  <si>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</si>
  <si>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</si>
  <si>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</si>
  <si>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</si>
  <si>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</si>
  <si>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</si>
  <si>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</si>
  <si>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</si>
  <si>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</si>
  <si>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</si>
  <si>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</si>
  <si>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</si>
  <si>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</si>
  <si>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</si>
  <si>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</si>
  <si>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</si>
  <si>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</si>
  <si>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</si>
  <si>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</si>
  <si>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</si>
  <si>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</si>
  <si>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</si>
  <si>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</si>
  <si>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</si>
  <si>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</si>
  <si>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</si>
  <si>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</si>
  <si>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</si>
  <si>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</si>
  <si>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</si>
  <si>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</si>
  <si>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</si>
  <si>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</si>
  <si>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</si>
  <si>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</si>
  <si>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</si>
  <si>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</si>
  <si>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</si>
  <si>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</si>
  <si>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</si>
  <si>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</si>
  <si>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</si>
  <si>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</si>
  <si>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</si>
  <si>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</si>
  <si>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</si>
  <si>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</si>
  <si>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</si>
  <si>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</si>
  <si>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</si>
  <si>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</si>
  <si>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</si>
  <si>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</si>
  <si>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</si>
  <si>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</si>
  <si>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</si>
  <si>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</si>
  <si>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</si>
  <si>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</si>
  <si>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</si>
  <si>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</si>
  <si>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</si>
  <si>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</si>
  <si>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</si>
  <si>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</si>
  <si>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</si>
  <si>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</si>
  <si>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</si>
  <si>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</si>
  <si>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</si>
  <si>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</si>
  <si>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</si>
  <si>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</si>
  <si>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</si>
  <si>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</si>
  <si>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</si>
  <si>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</si>
  <si>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</si>
  <si>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</si>
  <si>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</si>
  <si>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</si>
  <si>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</si>
  <si>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</si>
  <si>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</si>
  <si>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</si>
  <si>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</si>
  <si>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</si>
  <si>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</si>
  <si>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</si>
  <si>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</si>
  <si>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</si>
  <si>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</si>
  <si>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</si>
  <si>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</si>
  <si>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</si>
  <si>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</si>
  <si>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</si>
  <si>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</si>
  <si>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</si>
  <si>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</si>
  <si>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</si>
  <si>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</si>
  <si>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</si>
  <si>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</si>
  <si>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</si>
  <si>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</si>
  <si>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</si>
  <si>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</si>
  <si>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</si>
  <si>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</si>
  <si>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</si>
  <si>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</si>
  <si>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</si>
  <si>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</si>
  <si>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</si>
  <si>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</si>
  <si>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</si>
  <si>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</si>
  <si>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</si>
  <si>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</si>
  <si>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</si>
  <si>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</si>
  <si>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</si>
  <si>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</si>
  <si>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</si>
  <si>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</si>
  <si>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</si>
  <si>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</si>
  <si>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</si>
  <si>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</si>
  <si>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</si>
  <si>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</si>
  <si>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</si>
  <si>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</si>
  <si>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</si>
  <si>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</si>
  <si>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</si>
  <si>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</si>
  <si>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</si>
  <si>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</si>
  <si>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</si>
  <si>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</si>
  <si>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</si>
  <si>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</si>
  <si>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</si>
  <si>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</si>
  <si>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</si>
  <si>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</si>
  <si>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</si>
  <si>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</si>
  <si>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</si>
  <si>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</si>
  <si>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</si>
  <si>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</si>
  <si>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</si>
  <si>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</si>
  <si>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</si>
  <si>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</si>
  <si>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</si>
  <si>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</si>
  <si>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</si>
  <si>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</si>
  <si>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</si>
  <si>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</si>
  <si>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</si>
  <si>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</si>
  <si>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</si>
  <si>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</si>
  <si>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</si>
  <si>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</si>
  <si>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</si>
  <si>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</si>
  <si>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</si>
  <si>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</si>
  <si>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</si>
  <si>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</si>
  <si>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</si>
  <si>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</si>
  <si>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</si>
  <si>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</si>
  <si>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</si>
  <si>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</si>
  <si>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</si>
  <si>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</si>
  <si>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</si>
  <si>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</si>
  <si>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</si>
  <si>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</si>
  <si>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</si>
  <si>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</si>
  <si>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</si>
  <si>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</si>
  <si>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</si>
  <si>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</si>
  <si>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</si>
  <si>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</si>
  <si>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</si>
  <si>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</si>
  <si>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</si>
  <si>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</si>
  <si>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</si>
  <si>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</si>
  <si>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</si>
  <si>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</si>
  <si>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</si>
  <si>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</si>
  <si>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</si>
  <si>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</si>
  <si>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</si>
  <si>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</si>
  <si>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</si>
  <si>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</si>
  <si>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</si>
  <si>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</si>
  <si>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</si>
  <si>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</si>
  <si>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</si>
  <si>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</si>
  <si>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</si>
  <si>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</si>
  <si>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</si>
  <si>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</si>
  <si>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</si>
  <si>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</si>
  <si>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</si>
  <si>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</si>
  <si>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</si>
  <si>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</si>
  <si>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</si>
  <si>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</si>
  <si>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</si>
  <si>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</si>
  <si>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</si>
  <si>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</si>
  <si>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</si>
  <si>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</si>
  <si>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</si>
  <si>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</si>
  <si>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</si>
  <si>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</si>
  <si>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</si>
  <si>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</si>
  <si>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</si>
  <si>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</si>
  <si>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</si>
  <si>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</si>
  <si>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</si>
  <si>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</si>
  <si>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</si>
  <si>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</si>
  <si>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</si>
  <si>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</si>
  <si>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</si>
  <si>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</si>
  <si>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</si>
  <si>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</si>
  <si>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</si>
  <si>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</si>
  <si>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</si>
  <si>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</si>
  <si>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</si>
  <si>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</si>
  <si>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</si>
  <si>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</si>
  <si>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</si>
  <si>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</si>
  <si>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</si>
  <si>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</si>
  <si>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</si>
  <si>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</si>
  <si>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</si>
  <si>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</si>
  <si>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</si>
  <si>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</si>
  <si>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</si>
  <si>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</si>
  <si>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</si>
  <si>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</si>
  <si>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</si>
  <si>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</si>
  <si>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</si>
  <si>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</si>
  <si>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</si>
  <si>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</si>
  <si>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</si>
  <si>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</si>
  <si>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</si>
  <si>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</si>
  <si>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</si>
  <si>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</si>
  <si>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</si>
  <si>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</si>
  <si>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</si>
  <si>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</si>
  <si>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</si>
  <si>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</si>
  <si>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</si>
  <si>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</si>
  <si>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</si>
  <si>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</si>
  <si>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</si>
  <si>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</si>
  <si>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</si>
  <si>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</si>
  <si>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</si>
  <si>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</si>
  <si>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</si>
  <si>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</si>
  <si>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</si>
  <si>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</si>
  <si>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</si>
  <si>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</si>
  <si>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</si>
  <si>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</si>
  <si>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</si>
  <si>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</si>
  <si>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</si>
  <si>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</si>
  <si>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</si>
  <si>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</si>
  <si>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</si>
  <si>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</si>
  <si>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</si>
  <si>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</si>
  <si>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</si>
  <si>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</si>
  <si>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</si>
  <si>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</si>
  <si>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</si>
  <si>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</si>
  <si>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</si>
  <si>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</si>
  <si>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</si>
  <si>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</si>
  <si>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</si>
  <si>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</si>
  <si>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</si>
  <si>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</si>
  <si>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</si>
  <si>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</si>
  <si>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</si>
  <si>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</si>
  <si>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</si>
  <si>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</si>
  <si>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</si>
  <si>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</si>
  <si>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</si>
  <si>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</si>
  <si>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</si>
  <si>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</si>
  <si>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</si>
  <si>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</si>
  <si>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</si>
  <si>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</si>
  <si>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</si>
  <si>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</si>
  <si>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</si>
  <si>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</si>
  <si>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</si>
  <si>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</si>
  <si>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</si>
  <si>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</si>
  <si>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</si>
  <si>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</si>
  <si>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</si>
  <si>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</si>
  <si>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</si>
  <si>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</si>
  <si>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</si>
  <si>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</si>
  <si>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</si>
  <si>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</si>
  <si>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</si>
  <si>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</si>
  <si>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</si>
  <si>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</si>
  <si>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</si>
  <si>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</si>
  <si>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</si>
  <si>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</si>
  <si>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</si>
  <si>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</si>
  <si>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</si>
  <si>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</si>
  <si>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</si>
  <si>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</si>
  <si>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</si>
  <si>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</si>
  <si>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</si>
  <si>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</si>
  <si>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</si>
  <si>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</si>
  <si>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</si>
  <si>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</si>
  <si>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</si>
  <si>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</si>
  <si>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</si>
  <si>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</si>
  <si>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</si>
  <si>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</si>
  <si>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</si>
  <si>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</si>
  <si>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</si>
  <si>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</si>
  <si>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</si>
  <si>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</si>
  <si>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</si>
  <si>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</si>
  <si>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</si>
  <si>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</si>
  <si>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</si>
  <si>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</si>
  <si>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</si>
  <si>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</si>
  <si>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</si>
  <si>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</si>
  <si>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</si>
  <si>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</si>
  <si>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</si>
  <si>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</si>
  <si>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</si>
  <si>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</si>
  <si>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</si>
  <si>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</si>
  <si>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</si>
  <si>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</si>
  <si>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</si>
  <si>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</si>
  <si>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</si>
  <si>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</si>
  <si>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</si>
  <si>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</si>
  <si>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</si>
  <si>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</si>
  <si>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</si>
  <si>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</si>
  <si>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</si>
  <si>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</si>
  <si>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</si>
  <si>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</si>
  <si>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</si>
  <si>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</si>
  <si>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</si>
  <si>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</si>
  <si>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</si>
  <si>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</si>
  <si>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</si>
  <si>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</si>
  <si>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</si>
  <si>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</si>
  <si>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</si>
  <si>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</si>
  <si>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</si>
  <si>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</si>
  <si>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</si>
  <si>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</si>
  <si>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</si>
  <si>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</si>
  <si>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</si>
  <si>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</si>
  <si>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</si>
  <si>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</si>
  <si>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</si>
  <si>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</si>
  <si>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</si>
  <si>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</si>
  <si>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</si>
  <si>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</si>
  <si>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</si>
  <si>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</si>
  <si>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</si>
  <si>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</si>
  <si>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</si>
  <si>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</si>
  <si>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</si>
  <si>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</si>
  <si>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</si>
  <si>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</si>
  <si>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</si>
  <si>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</si>
  <si>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</si>
  <si>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</si>
  <si>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</si>
  <si>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</si>
  <si>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</si>
  <si>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</si>
  <si>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</si>
  <si>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</si>
  <si>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</si>
  <si>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</si>
  <si>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</si>
  <si>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</si>
  <si>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</si>
  <si>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</si>
  <si>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</si>
  <si>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</si>
  <si>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</si>
  <si>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</si>
  <si>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</si>
  <si>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</si>
  <si>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</si>
  <si>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</si>
  <si>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</si>
  <si>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</si>
  <si>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</si>
  <si>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</si>
  <si>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</si>
  <si>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</si>
  <si>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</si>
  <si>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</si>
  <si>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</si>
  <si>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</si>
  <si>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</si>
  <si>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</si>
  <si>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</si>
  <si>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</si>
  <si>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</si>
  <si>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</si>
  <si>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</si>
  <si>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</si>
  <si>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</si>
  <si>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</si>
  <si>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</si>
  <si>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</si>
  <si>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</si>
  <si>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</si>
  <si>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</si>
  <si>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</si>
  <si>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</si>
  <si>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</si>
  <si>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</si>
  <si>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</si>
  <si>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</si>
  <si>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</si>
  <si>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</si>
  <si>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</si>
  <si>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</si>
  <si>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</si>
  <si>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</si>
  <si>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</si>
  <si>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</si>
  <si>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</si>
  <si>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</si>
  <si>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</si>
  <si>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</si>
  <si>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</si>
  <si>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</si>
  <si>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</si>
  <si>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</si>
  <si>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</si>
  <si>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</si>
  <si>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</si>
  <si>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</si>
  <si>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</si>
  <si>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</si>
  <si>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</si>
  <si>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</si>
  <si>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</si>
  <si>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</si>
  <si>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</si>
  <si>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</si>
  <si>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</si>
  <si>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</si>
  <si>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</si>
  <si>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</si>
  <si>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</si>
  <si>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</si>
  <si>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</si>
  <si>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</si>
  <si>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</si>
  <si>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</si>
  <si>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</si>
  <si>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</si>
  <si>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</si>
  <si>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</si>
  <si>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</si>
  <si>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</si>
  <si>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</si>
  <si>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</si>
  <si>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</si>
  <si>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</si>
  <si>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</si>
  <si>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</si>
  <si>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</si>
  <si>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</si>
  <si>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</si>
  <si>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</si>
  <si>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</si>
  <si>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</si>
  <si>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</si>
  <si>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</si>
  <si>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</si>
  <si>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</si>
  <si>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</si>
  <si>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</si>
  <si>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</si>
  <si>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</si>
  <si>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</si>
  <si>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</si>
  <si>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</si>
  <si>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</si>
  <si>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</si>
  <si>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</si>
  <si>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</si>
  <si>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</si>
  <si>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</si>
  <si>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</si>
  <si>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</si>
  <si>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</si>
  <si>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</si>
  <si>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</si>
  <si>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</si>
  <si>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</si>
  <si>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</si>
  <si>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</si>
  <si>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</si>
  <si>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</si>
  <si>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</si>
  <si>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</si>
  <si>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</si>
  <si>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</si>
  <si>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</si>
  <si>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</si>
  <si>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</si>
  <si>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</si>
  <si>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</si>
  <si>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</si>
  <si>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</si>
  <si>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</si>
  <si>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</si>
  <si>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</si>
  <si>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</si>
  <si>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</si>
  <si>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</si>
  <si>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</si>
  <si>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</si>
  <si>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</si>
  <si>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</si>
  <si>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</si>
  <si>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</si>
  <si>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</si>
  <si>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</si>
  <si>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</si>
  <si>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</si>
  <si>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</si>
  <si>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</si>
  <si>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</si>
  <si>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</si>
  <si>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</si>
  <si>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</si>
  <si>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</si>
  <si>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</si>
  <si>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</si>
  <si>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</si>
  <si>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</si>
  <si>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</si>
  <si>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</si>
  <si>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</si>
  <si>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</si>
  <si>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</si>
  <si>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</si>
  <si>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</si>
  <si>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</si>
  <si>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</si>
  <si>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</si>
  <si>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</si>
  <si>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</si>
  <si>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</si>
  <si>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</si>
  <si>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</si>
  <si>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</si>
  <si>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</si>
  <si>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</si>
  <si>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</si>
  <si>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</si>
  <si>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</si>
  <si>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</si>
  <si>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</si>
  <si>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</si>
  <si>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</si>
  <si>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</si>
  <si>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</si>
  <si>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</si>
  <si>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</si>
  <si>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</si>
  <si>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</si>
  <si>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</si>
  <si>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</si>
  <si>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</si>
  <si>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</si>
  <si>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</si>
  <si>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</si>
  <si>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</si>
  <si>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</si>
  <si>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</si>
  <si>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</si>
  <si>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</si>
  <si>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</si>
  <si>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</si>
  <si>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</si>
  <si>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</si>
  <si>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</si>
  <si>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</si>
  <si>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</si>
  <si>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</si>
  <si>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</si>
  <si>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</si>
  <si>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</si>
  <si>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</si>
  <si>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</si>
  <si>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</si>
  <si>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</si>
  <si>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</si>
  <si>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</si>
  <si>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</si>
  <si>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</si>
  <si>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</si>
  <si>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</si>
  <si>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</si>
  <si>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</si>
  <si>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</si>
  <si>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</si>
  <si>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</si>
  <si>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</si>
  <si>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</si>
  <si>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</si>
  <si>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</si>
  <si>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</si>
  <si>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</si>
  <si>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</si>
  <si>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</si>
  <si>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</si>
  <si>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</si>
  <si>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</si>
  <si>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</si>
  <si>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</si>
  <si>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</si>
  <si>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</si>
  <si>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</si>
  <si>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</si>
  <si>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</si>
  <si>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</si>
  <si>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</si>
  <si>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</si>
  <si>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</si>
  <si>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</si>
  <si>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</si>
  <si>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</si>
  <si>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</si>
  <si>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</si>
  <si>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</si>
  <si>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</si>
  <si>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</si>
  <si>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</si>
  <si>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</si>
  <si>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</si>
  <si>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</si>
  <si>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</si>
  <si>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</si>
  <si>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</si>
  <si>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</si>
  <si>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</si>
  <si>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</si>
  <si>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</si>
  <si>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</si>
  <si>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</si>
  <si>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</si>
  <si>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</si>
  <si>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</si>
  <si>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</si>
  <si>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</si>
  <si>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</si>
  <si>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</si>
  <si>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</si>
  <si>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</si>
  <si>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</si>
  <si>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</si>
  <si>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</si>
  <si>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</si>
  <si>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</si>
  <si>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</si>
  <si>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</si>
  <si>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</si>
  <si>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</si>
  <si>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</si>
  <si>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</si>
  <si>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</si>
  <si>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</si>
  <si>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</si>
  <si>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</si>
  <si>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</si>
  <si>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</si>
  <si>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</si>
  <si>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</si>
  <si>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</si>
  <si>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</si>
  <si>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</si>
  <si>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</si>
  <si>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</si>
  <si>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</si>
  <si>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</si>
  <si>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</si>
  <si>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</si>
  <si>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</si>
  <si>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</si>
  <si>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</si>
  <si>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</si>
  <si>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</si>
  <si>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</si>
  <si>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</si>
  <si>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</si>
  <si>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</si>
  <si>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</si>
  <si>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</si>
  <si>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</si>
  <si>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</si>
  <si>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</si>
  <si>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</si>
  <si>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</si>
  <si>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</si>
  <si>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</si>
  <si>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</si>
  <si>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</si>
  <si>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</si>
  <si>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</si>
  <si>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</si>
  <si>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</si>
  <si>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</si>
  <si>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</si>
  <si>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</si>
  <si>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</si>
  <si>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</si>
  <si>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</si>
  <si>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</si>
  <si>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</si>
  <si>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</si>
  <si>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</si>
  <si>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</si>
  <si>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</si>
  <si>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</si>
  <si>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</si>
  <si>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</si>
  <si>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</si>
  <si>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</si>
  <si>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</si>
  <si>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</si>
  <si>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</si>
  <si>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</si>
  <si>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</si>
  <si>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</si>
  <si>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</si>
  <si>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</si>
  <si>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</si>
  <si>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</si>
  <si>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</si>
  <si>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</si>
  <si>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</si>
  <si>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</si>
  <si>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</si>
  <si>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</si>
  <si>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</si>
  <si>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</si>
  <si>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</si>
  <si>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</si>
  <si>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</si>
  <si>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</si>
  <si>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</si>
  <si>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</si>
  <si>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</si>
  <si>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</si>
  <si>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</si>
  <si>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</si>
  <si>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</si>
  <si>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</si>
  <si>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</si>
  <si>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</si>
  <si>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</si>
  <si>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</si>
  <si>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</si>
  <si>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</si>
  <si>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</si>
  <si>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</si>
  <si>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</si>
  <si>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</si>
  <si>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</si>
  <si>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</si>
  <si>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</si>
  <si>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</si>
  <si>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</si>
  <si>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</si>
  <si>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</si>
  <si>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</si>
  <si>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</si>
  <si>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</si>
  <si>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</si>
  <si>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</si>
  <si>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</si>
  <si>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</si>
  <si>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</si>
  <si>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</si>
  <si>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</si>
  <si>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</si>
  <si>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</si>
  <si>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</si>
  <si>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</si>
  <si>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</si>
  <si>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</si>
  <si>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</si>
  <si>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</si>
  <si>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</si>
  <si>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</si>
  <si>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</si>
  <si>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</si>
  <si>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</si>
  <si>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</si>
  <si>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</si>
  <si>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</si>
  <si>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</si>
  <si>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</si>
  <si>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</si>
  <si>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</si>
  <si>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</si>
  <si>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</si>
  <si>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</si>
  <si>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</si>
  <si>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</si>
  <si>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</si>
  <si>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</si>
  <si>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</si>
  <si>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</si>
  <si>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</si>
  <si>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</si>
  <si>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</si>
  <si>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</si>
  <si>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</si>
  <si>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</si>
  <si>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</si>
  <si>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</si>
  <si>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</si>
  <si>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</si>
  <si>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</si>
  <si>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</si>
  <si>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</si>
  <si>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</si>
  <si>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</si>
  <si>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</si>
  <si>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</si>
  <si>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</si>
  <si>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</si>
  <si>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</si>
  <si>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</si>
  <si>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</si>
  <si>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</si>
  <si>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</si>
  <si>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</si>
  <si>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</si>
  <si>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</si>
  <si>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</si>
  <si>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</si>
  <si>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</si>
  <si>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</si>
  <si>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</si>
  <si>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</si>
  <si>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</si>
  <si>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</si>
  <si>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</si>
  <si>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</si>
  <si>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</si>
  <si>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</si>
  <si>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</si>
  <si>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</si>
  <si>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</si>
  <si>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</si>
  <si>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</si>
  <si>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</si>
  <si>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</si>
  <si>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</si>
  <si>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</si>
  <si>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</si>
  <si>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</si>
  <si>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</si>
  <si>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</si>
  <si>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</si>
  <si>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</si>
  <si>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</si>
  <si>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</si>
  <si>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</si>
  <si>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</si>
  <si>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</si>
  <si>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</si>
  <si>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</si>
  <si>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</si>
  <si>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</si>
  <si>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</si>
  <si>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</si>
  <si>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</si>
  <si>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</si>
  <si>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</si>
  <si>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</si>
  <si>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</si>
  <si>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</si>
  <si>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</si>
  <si>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</si>
  <si>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</si>
  <si>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</si>
  <si>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</si>
  <si>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</si>
  <si>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</si>
  <si>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</si>
  <si>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</si>
  <si>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</si>
  <si>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</si>
  <si>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</si>
  <si>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</si>
  <si>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</si>
  <si>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</si>
  <si>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</si>
  <si>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</si>
  <si>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</si>
  <si>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</si>
  <si>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</si>
  <si>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</si>
  <si>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</si>
  <si>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</si>
  <si>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</si>
  <si>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</si>
  <si>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</si>
  <si>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</si>
  <si>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</si>
  <si>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</si>
  <si>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</si>
  <si>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</si>
  <si>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</si>
  <si>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</si>
  <si>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</si>
  <si>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</si>
  <si>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</si>
  <si>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</si>
  <si>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</si>
  <si>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</si>
  <si>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</si>
  <si>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</si>
  <si>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</si>
  <si>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</si>
  <si>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</si>
  <si>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</si>
  <si>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</si>
  <si>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</si>
  <si>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</si>
  <si>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</si>
  <si>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</si>
  <si>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</si>
  <si>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</si>
  <si>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</si>
  <si>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</si>
  <si>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</si>
  <si>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</si>
  <si>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</si>
  <si>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</si>
  <si>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</si>
  <si>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</si>
  <si>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</si>
  <si>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</si>
  <si>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</si>
  <si>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</si>
  <si>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</si>
  <si>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</si>
  <si>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</si>
  <si>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</si>
  <si>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</si>
  <si>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</si>
  <si>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</si>
  <si>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</si>
  <si>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</si>
  <si>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</si>
  <si>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</si>
  <si>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</si>
  <si>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</si>
  <si>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</si>
  <si>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</si>
  <si>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</si>
  <si>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</si>
  <si>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</si>
  <si>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</si>
  <si>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</si>
  <si>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</si>
  <si>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</si>
  <si>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</si>
  <si>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</si>
  <si>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</si>
  <si>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</si>
  <si>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</si>
  <si>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</si>
  <si>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</si>
  <si>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</si>
  <si>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</si>
  <si>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</si>
  <si>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</si>
  <si>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</si>
  <si>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</si>
  <si>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</si>
  <si>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</si>
  <si>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</si>
  <si>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</si>
  <si>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</si>
  <si>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</si>
  <si>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</si>
  <si>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</si>
  <si>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</si>
  <si>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</si>
  <si>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</si>
  <si>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</si>
  <si>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</si>
  <si>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</si>
  <si>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</si>
  <si>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</si>
  <si>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</si>
  <si>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</si>
  <si>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</si>
  <si>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</si>
  <si>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</si>
  <si>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</si>
  <si>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</si>
  <si>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</si>
  <si>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</si>
  <si>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</si>
  <si>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</si>
  <si>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</si>
  <si>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</si>
  <si>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</si>
  <si>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</si>
  <si>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</si>
  <si>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</si>
  <si>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</si>
  <si>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</si>
  <si>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</si>
  <si>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</si>
  <si>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</si>
  <si>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</si>
  <si>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</si>
  <si>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</si>
  <si>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</si>
  <si>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</si>
  <si>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</si>
  <si>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</si>
  <si>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</si>
  <si>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</si>
  <si>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</si>
  <si>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</si>
  <si>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</si>
  <si>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</si>
  <si>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</si>
  <si>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</si>
  <si>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</si>
  <si>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</si>
  <si>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</si>
  <si>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</si>
  <si>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</si>
  <si>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</si>
  <si>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</si>
  <si>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</si>
  <si>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</si>
  <si>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</si>
  <si>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</si>
  <si>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</si>
  <si>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</si>
  <si>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</si>
  <si>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</si>
  <si>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</si>
  <si>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</si>
  <si>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</si>
  <si>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</si>
  <si>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</si>
  <si>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</si>
  <si>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</si>
  <si>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</si>
  <si>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</si>
  <si>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</si>
  <si>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</si>
  <si>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</si>
  <si>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</si>
  <si>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</si>
  <si>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</si>
  <si>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</si>
  <si>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</si>
  <si>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</si>
  <si>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</si>
  <si>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</si>
  <si>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</si>
  <si>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</si>
  <si>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</si>
  <si>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</si>
  <si>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</si>
  <si>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</si>
  <si>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</si>
  <si>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</si>
  <si>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</si>
  <si>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</si>
  <si>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</si>
  <si>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</si>
  <si>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</si>
  <si>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</si>
  <si>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</si>
  <si>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</si>
  <si>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</si>
  <si>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</si>
  <si>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</si>
  <si>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</si>
  <si>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</si>
  <si>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</si>
  <si>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</si>
  <si>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</si>
  <si>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</si>
  <si>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</si>
  <si>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</si>
  <si>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</si>
  <si>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</si>
  <si>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</si>
  <si>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</si>
  <si>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</si>
  <si>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</si>
  <si>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</si>
  <si>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</si>
  <si>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</si>
  <si>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</si>
  <si>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</si>
  <si>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</si>
  <si>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</si>
  <si>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</si>
  <si>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</si>
  <si>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</si>
  <si>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</si>
  <si>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</si>
  <si>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</si>
  <si>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</si>
  <si>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</si>
  <si>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</si>
  <si>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</si>
  <si>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</si>
  <si>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</si>
  <si>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</si>
  <si>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</si>
  <si>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</si>
  <si>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</si>
  <si>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</si>
  <si>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</si>
  <si>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</si>
  <si>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</si>
  <si>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</si>
  <si>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</si>
  <si>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</si>
  <si>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</si>
  <si>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</si>
  <si>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</si>
  <si>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</si>
  <si>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</si>
  <si>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</si>
  <si>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</si>
  <si>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</si>
  <si>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</si>
  <si>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</si>
  <si>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</si>
  <si>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</si>
  <si>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</si>
  <si>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</si>
  <si>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</si>
  <si>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</si>
  <si>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</si>
  <si>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</si>
  <si>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</si>
  <si>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</si>
  <si>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</si>
  <si>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</si>
  <si>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</si>
  <si>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</si>
  <si>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</si>
  <si>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</si>
  <si>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</si>
  <si>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</si>
  <si>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</si>
  <si>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</si>
  <si>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</si>
  <si>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</si>
  <si>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</si>
  <si>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</si>
  <si>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</si>
  <si>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</si>
  <si>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</si>
  <si>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</si>
  <si>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</si>
  <si>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</si>
  <si>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</si>
  <si>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</si>
  <si>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</si>
  <si>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</si>
  <si>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</si>
  <si>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</si>
  <si>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</si>
  <si>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</si>
  <si>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</si>
  <si>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</si>
  <si>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</si>
  <si>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</si>
  <si>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</si>
  <si>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</si>
  <si>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</si>
  <si>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</si>
  <si>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</si>
  <si>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</si>
  <si>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</si>
  <si>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</si>
  <si>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</si>
  <si>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</si>
  <si>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</si>
  <si>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</si>
  <si>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</si>
  <si>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</si>
  <si>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</si>
  <si>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</si>
  <si>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</si>
  <si>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</si>
  <si>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</si>
  <si>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</si>
  <si>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</si>
  <si>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</si>
  <si>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</si>
  <si>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</si>
  <si>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</si>
  <si>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</si>
  <si>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</si>
  <si>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</si>
  <si>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</si>
  <si>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</si>
  <si>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</si>
  <si>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</si>
  <si>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</si>
  <si>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</si>
  <si>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</si>
  <si>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</si>
  <si>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</si>
  <si>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</si>
  <si>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</si>
  <si>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</si>
  <si>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</si>
  <si>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</si>
  <si>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</si>
  <si>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</si>
  <si>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</si>
  <si>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</si>
  <si>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</si>
  <si>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</si>
  <si>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</si>
  <si>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</si>
  <si>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</si>
  <si>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</si>
  <si>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</si>
  <si>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</si>
  <si>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</si>
  <si>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</si>
  <si>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</si>
  <si>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</si>
  <si>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</si>
  <si>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</si>
  <si>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</si>
  <si>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</si>
  <si>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</si>
  <si>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</si>
  <si>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</si>
  <si>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</si>
  <si>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</si>
  <si>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</si>
  <si>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</si>
  <si>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</si>
  <si>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</si>
  <si>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</si>
  <si>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</si>
  <si>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</si>
  <si>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</si>
  <si>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</si>
  <si>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</si>
  <si>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</si>
  <si>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</si>
  <si>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</si>
  <si>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</si>
  <si>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</si>
  <si>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</si>
  <si>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</si>
  <si>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</si>
  <si>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</si>
  <si>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</si>
  <si>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</si>
  <si>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</si>
  <si>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</si>
  <si>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</si>
  <si>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</si>
  <si>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</si>
  <si>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</si>
  <si>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</si>
  <si>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</si>
  <si>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</si>
  <si>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</si>
  <si>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</si>
  <si>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</si>
  <si>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</si>
  <si>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</si>
  <si>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</si>
  <si>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</si>
  <si>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</si>
  <si>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</si>
  <si>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</si>
  <si>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</si>
  <si>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</si>
  <si>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</si>
  <si>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</si>
  <si>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</si>
  <si>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</si>
  <si>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</si>
  <si>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</si>
  <si>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</si>
  <si>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</si>
  <si>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</si>
  <si>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</si>
  <si>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</si>
  <si>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</si>
  <si>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</si>
  <si>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</si>
  <si>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</si>
  <si>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</si>
  <si>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</si>
  <si>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</si>
  <si>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</si>
  <si>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</si>
  <si>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</si>
  <si>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</si>
  <si>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</si>
  <si>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</si>
  <si>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</si>
  <si>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</si>
  <si>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</si>
  <si>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</si>
  <si>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</si>
  <si>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</si>
  <si>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</si>
  <si>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</si>
  <si>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</si>
  <si>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</si>
  <si>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</si>
  <si>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</si>
  <si>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</si>
  <si>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</si>
  <si>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</si>
  <si>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</si>
  <si>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</si>
  <si>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</si>
  <si>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</si>
  <si>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</si>
  <si>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</si>
  <si>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</si>
  <si>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</si>
  <si>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</si>
  <si>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</si>
  <si>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</si>
  <si>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</si>
  <si>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</si>
  <si>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</si>
  <si>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</si>
  <si>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</si>
  <si>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</si>
  <si>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</si>
  <si>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</si>
  <si>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</si>
  <si>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</si>
  <si>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</si>
  <si>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</si>
  <si>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</si>
  <si>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</si>
  <si>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</si>
  <si>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</si>
  <si>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</si>
  <si>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</si>
  <si>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</si>
  <si>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</si>
  <si>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</si>
  <si>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</si>
  <si>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</si>
  <si>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</si>
  <si>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</si>
  <si>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</si>
  <si>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</si>
  <si>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</si>
  <si>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</si>
  <si>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</si>
  <si>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</si>
  <si>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</si>
  <si>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</si>
  <si>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</si>
  <si>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</si>
  <si>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</si>
  <si>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</si>
  <si>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</si>
  <si>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</si>
  <si>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</si>
  <si>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</si>
  <si>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</si>
  <si>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</si>
  <si>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</si>
  <si>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</si>
  <si>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</si>
  <si>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</si>
  <si>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</si>
  <si>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</si>
  <si>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</si>
  <si>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</si>
  <si>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</si>
  <si>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</si>
  <si>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</si>
  <si>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</si>
  <si>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</si>
  <si>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</si>
  <si>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</si>
  <si>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</si>
  <si>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</si>
  <si>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</si>
  <si>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</si>
  <si>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</si>
  <si>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</si>
  <si>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</si>
  <si>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</si>
  <si>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</si>
  <si>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</si>
  <si>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</si>
  <si>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</si>
  <si>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</si>
  <si>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</si>
  <si>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</si>
  <si>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</si>
  <si>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</si>
  <si>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</si>
  <si>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</si>
  <si>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</si>
  <si>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</si>
  <si>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</si>
  <si>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</si>
  <si>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</si>
  <si>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</si>
  <si>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</si>
  <si>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</si>
  <si>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</si>
  <si>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</si>
  <si>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</si>
  <si>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</si>
  <si>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</si>
  <si>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</si>
  <si>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</si>
  <si>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</si>
  <si>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</si>
  <si>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</si>
  <si>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</si>
  <si>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</si>
  <si>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</si>
  <si>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</si>
  <si>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</si>
  <si>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</si>
  <si>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</si>
  <si>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</si>
  <si>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</si>
  <si>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</si>
  <si>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</si>
  <si>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</si>
  <si>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</si>
  <si>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</si>
  <si>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</si>
  <si>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</si>
  <si>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</si>
  <si>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</si>
  <si>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</si>
  <si>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</si>
  <si>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</si>
  <si>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</si>
  <si>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</si>
  <si>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</si>
  <si>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</si>
  <si>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</si>
  <si>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</si>
  <si>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</si>
  <si>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</si>
  <si>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</si>
  <si>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</si>
  <si>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</si>
  <si>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</si>
  <si>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</si>
  <si>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</si>
  <si>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</si>
  <si>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</si>
  <si>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</si>
  <si>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</si>
  <si>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</si>
  <si>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</si>
  <si>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</si>
  <si>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</si>
  <si>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</si>
  <si>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</si>
  <si>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</si>
  <si>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</si>
  <si>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</si>
  <si>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</si>
  <si>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</si>
  <si>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</si>
  <si>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</si>
  <si>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</si>
  <si>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</si>
  <si>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</si>
  <si>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</si>
  <si>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</si>
  <si>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</si>
  <si>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</si>
  <si>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</si>
  <si>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</si>
  <si>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</si>
  <si>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</si>
  <si>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</si>
  <si>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</si>
  <si>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</si>
  <si>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</si>
  <si>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</si>
  <si>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</si>
  <si>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</si>
  <si>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</si>
  <si>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</si>
  <si>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</si>
  <si>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</si>
  <si>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</si>
  <si>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</si>
  <si>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</si>
  <si>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</si>
  <si>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</si>
  <si>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</si>
  <si>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</si>
  <si>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</si>
  <si>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</si>
  <si>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</si>
  <si>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</si>
  <si>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</si>
  <si>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</si>
  <si>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</si>
  <si>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</si>
  <si>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</si>
  <si>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</si>
  <si>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</si>
  <si>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</si>
  <si>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</si>
  <si>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</si>
  <si>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</si>
  <si>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</si>
  <si>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</si>
  <si>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</si>
  <si>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</si>
  <si>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</si>
  <si>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</si>
  <si>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</si>
  <si>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</si>
  <si>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</si>
  <si>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</si>
  <si>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</si>
  <si>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</si>
  <si>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</si>
  <si>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</si>
  <si>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</si>
  <si>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</si>
  <si>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</si>
  <si>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</si>
  <si>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</si>
  <si>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</si>
  <si>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</si>
  <si>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</si>
  <si>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</si>
  <si>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</si>
  <si>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</si>
  <si>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</si>
  <si>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</si>
  <si>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</si>
  <si>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</si>
  <si>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</si>
  <si>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</si>
  <si>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</si>
  <si>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</si>
  <si>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</si>
  <si>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</si>
  <si>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</si>
  <si>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</si>
  <si>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</si>
  <si>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</si>
  <si>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</si>
  <si>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</si>
  <si>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</si>
  <si>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</si>
  <si>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</si>
  <si>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</si>
  <si>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</si>
  <si>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</si>
  <si>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</si>
  <si>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</si>
  <si>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</si>
  <si>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</si>
  <si>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</si>
  <si>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</si>
  <si>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</si>
  <si>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</si>
  <si>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</si>
  <si>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</si>
  <si>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</si>
  <si>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</si>
  <si>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</si>
  <si>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</si>
  <si>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</si>
  <si>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</si>
  <si>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</si>
  <si>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</si>
  <si>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</si>
  <si>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</si>
  <si>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</si>
  <si>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</si>
  <si>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</si>
  <si>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</si>
  <si>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</si>
  <si>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</si>
  <si>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</si>
  <si>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</si>
  <si>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</si>
  <si>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</si>
  <si>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</si>
  <si>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</si>
  <si>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</si>
  <si>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</si>
  <si>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</si>
  <si>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</si>
  <si>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</si>
  <si>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</si>
  <si>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</si>
  <si>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</si>
  <si>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</si>
  <si>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</si>
  <si>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</si>
  <si>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</si>
  <si>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</si>
  <si>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</si>
  <si>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</si>
  <si>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</si>
  <si>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</si>
  <si>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</si>
  <si>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</si>
  <si>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</si>
  <si>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</si>
  <si>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</si>
  <si>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</si>
  <si>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</si>
  <si>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</si>
  <si>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</si>
  <si>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</si>
  <si>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</si>
  <si>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</si>
  <si>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</si>
  <si>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</si>
  <si>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</si>
  <si>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</si>
  <si>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</si>
  <si>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</si>
  <si>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</si>
  <si>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</si>
  <si>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</si>
  <si>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</si>
  <si>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</si>
  <si>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</si>
  <si>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</si>
  <si>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</si>
  <si>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</si>
  <si>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</si>
  <si>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</si>
  <si>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</si>
  <si>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</si>
  <si>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</si>
  <si>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</si>
  <si>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</si>
  <si>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</si>
  <si>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</si>
  <si>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</si>
  <si>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</si>
  <si>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</si>
  <si>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</si>
  <si>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</si>
  <si>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</si>
  <si>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</si>
  <si>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</si>
  <si>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</si>
  <si>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</si>
  <si>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</si>
  <si>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</si>
  <si>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</si>
  <si>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</si>
  <si>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</si>
  <si>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</si>
  <si>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</si>
  <si>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</si>
  <si>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</si>
  <si>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</si>
  <si>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</si>
  <si>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</si>
  <si>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</si>
  <si>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</si>
  <si>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</si>
  <si>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</si>
  <si>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</si>
  <si>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</si>
  <si>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</si>
  <si>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</si>
  <si>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</si>
  <si>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</si>
  <si>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</si>
  <si>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</si>
  <si>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</si>
  <si>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</si>
  <si>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</si>
  <si>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</si>
  <si>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</si>
  <si>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</si>
  <si>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</si>
  <si>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</si>
  <si>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</si>
  <si>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</si>
  <si>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</si>
  <si>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</si>
  <si>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</si>
  <si>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</si>
  <si>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</si>
  <si>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</si>
  <si>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</si>
  <si>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</si>
  <si>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</si>
  <si>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</si>
  <si>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</si>
  <si>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</si>
  <si>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</si>
  <si>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</si>
  <si>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</si>
  <si>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</si>
  <si>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</si>
  <si>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</si>
  <si>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</si>
  <si>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</si>
  <si>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</si>
  <si>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</si>
  <si>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</si>
  <si>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</si>
  <si>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</si>
  <si>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</si>
  <si>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</si>
  <si>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</si>
  <si>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</si>
  <si>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</si>
  <si>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</si>
  <si>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</si>
  <si>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</si>
  <si>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</si>
  <si>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</si>
  <si>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</si>
  <si>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</si>
  <si>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</si>
  <si>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</si>
  <si>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</si>
  <si>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</si>
  <si>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</si>
  <si>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</si>
  <si>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</si>
  <si>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</si>
  <si>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</si>
  <si>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</si>
  <si>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</si>
  <si>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</si>
  <si>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</si>
  <si>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</si>
  <si>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</si>
  <si>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</si>
  <si>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</si>
  <si>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</si>
  <si>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</si>
  <si>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</si>
  <si>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</si>
  <si>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</si>
  <si>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</si>
  <si>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</si>
  <si>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</si>
  <si>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</si>
  <si>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</si>
  <si>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</si>
  <si>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</si>
  <si>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</si>
  <si>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</si>
  <si>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</si>
  <si>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</si>
  <si>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</si>
  <si>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</si>
  <si>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</si>
  <si>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</si>
  <si>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</si>
  <si>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</si>
  <si>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</si>
  <si>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</si>
  <si>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</si>
  <si>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</si>
  <si>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</si>
  <si>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</si>
  <si>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</si>
  <si>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</si>
  <si>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</si>
  <si>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</si>
  <si>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</si>
  <si>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</si>
  <si>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</si>
  <si>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</si>
  <si>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</si>
  <si>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</si>
  <si>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</si>
  <si>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</si>
  <si>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</si>
  <si>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</si>
  <si>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</si>
  <si>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</si>
  <si>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</si>
  <si>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</si>
  <si>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</si>
  <si>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</si>
  <si>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</si>
  <si>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</si>
  <si>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</si>
  <si>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</si>
  <si>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</si>
  <si>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</si>
  <si>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</si>
  <si>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</si>
  <si>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</si>
  <si>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</si>
  <si>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</si>
  <si>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</si>
  <si>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</si>
  <si>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</si>
  <si>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</si>
  <si>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</si>
  <si>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</si>
  <si>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</si>
  <si>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</si>
  <si>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</si>
  <si>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</si>
  <si>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</si>
  <si>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</si>
  <si>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</si>
  <si>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</si>
  <si>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</si>
  <si>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</si>
  <si>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</si>
  <si>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</si>
  <si>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</si>
  <si>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</si>
  <si>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</si>
  <si>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</si>
  <si>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</si>
  <si>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</si>
  <si>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</si>
  <si>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</si>
  <si>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</si>
  <si>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</si>
  <si>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</si>
  <si>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</si>
  <si>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</si>
  <si>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</si>
  <si>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</si>
  <si>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</si>
  <si>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</si>
  <si>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</si>
  <si>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</si>
  <si>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</si>
  <si>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</si>
  <si>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</si>
  <si>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</si>
  <si>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</si>
  <si>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</si>
  <si>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</si>
  <si>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</si>
  <si>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</si>
  <si>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</si>
  <si>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</si>
  <si>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</si>
  <si>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</si>
  <si>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</si>
  <si>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</si>
  <si>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</si>
  <si>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</si>
  <si>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</si>
  <si>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</si>
  <si>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</si>
  <si>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</si>
  <si>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</si>
  <si>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</si>
  <si>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</si>
  <si>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</si>
  <si>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</si>
  <si>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</si>
  <si>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</si>
  <si>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</si>
  <si>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</si>
  <si>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</si>
  <si>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</si>
  <si>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</si>
  <si>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</si>
  <si>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</si>
  <si>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</si>
  <si>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</si>
  <si>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</si>
  <si>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</si>
  <si>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</si>
  <si>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</si>
  <si>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</si>
  <si>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</si>
  <si>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</si>
  <si>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</si>
  <si>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</si>
  <si>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</si>
  <si>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</si>
  <si>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</si>
  <si>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</si>
  <si>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</si>
  <si>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</si>
  <si>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</si>
  <si>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</si>
  <si>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</si>
  <si>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</si>
  <si>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</si>
  <si>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</si>
  <si>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</si>
  <si>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</si>
  <si>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</si>
  <si>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</si>
  <si>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</si>
  <si>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</si>
  <si>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</si>
  <si>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</si>
  <si>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</si>
  <si>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</si>
  <si>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</si>
  <si>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</si>
  <si>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</si>
  <si>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</si>
  <si>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</si>
  <si>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</si>
  <si>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</si>
  <si>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</si>
  <si>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</si>
  <si>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</si>
  <si>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</si>
  <si>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</si>
  <si>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</si>
  <si>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</si>
  <si>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</si>
  <si>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</si>
  <si>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</si>
  <si>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</si>
  <si>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</si>
  <si>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</si>
  <si>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</si>
  <si>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</si>
  <si>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</si>
  <si>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</si>
  <si>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</si>
  <si>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</si>
  <si>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</si>
  <si>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</si>
  <si>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</si>
  <si>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</si>
  <si>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</si>
  <si>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</si>
  <si>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</si>
  <si>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</si>
  <si>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</si>
  <si>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</si>
  <si>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</si>
  <si>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</si>
  <si>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</si>
  <si>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</si>
  <si>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</si>
  <si>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</si>
  <si>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</si>
  <si>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</si>
  <si>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</si>
  <si>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</si>
  <si>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</si>
  <si>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</si>
  <si>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</si>
  <si>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</si>
  <si>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</si>
  <si>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</si>
  <si>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</si>
  <si>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</si>
  <si>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</si>
  <si>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</si>
  <si>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</si>
  <si>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</si>
  <si>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</si>
  <si>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</si>
  <si>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</si>
  <si>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</si>
  <si>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</si>
  <si>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</si>
  <si>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</si>
  <si>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</si>
  <si>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</si>
  <si>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</si>
  <si>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</si>
  <si>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</si>
  <si>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</si>
  <si>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</si>
  <si>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</si>
  <si>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</si>
  <si>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</si>
  <si>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</si>
  <si>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</si>
  <si>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</si>
  <si>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</si>
  <si>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</si>
  <si>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</si>
  <si>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</si>
  <si>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</si>
  <si>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</si>
  <si>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</si>
  <si>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</si>
  <si>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</si>
  <si>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</si>
  <si>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</si>
  <si>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</si>
  <si>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</si>
  <si>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</si>
  <si>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</si>
  <si>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</si>
  <si>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</si>
  <si>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</si>
  <si>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</si>
  <si>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</si>
  <si>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</si>
  <si>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</si>
  <si>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</si>
  <si>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</si>
  <si>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</si>
  <si>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</si>
  <si>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</si>
  <si>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</si>
  <si>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</si>
  <si>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</si>
  <si>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</si>
  <si>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</si>
  <si>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</si>
  <si>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</si>
  <si>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</si>
  <si>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</si>
  <si>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</si>
  <si>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</si>
  <si>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</si>
  <si>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</si>
  <si>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</si>
  <si>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</si>
  <si>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</si>
  <si>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</si>
  <si>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</si>
  <si>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</si>
  <si>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</si>
  <si>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</si>
  <si>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</si>
  <si>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</si>
  <si>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</si>
  <si>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</si>
  <si>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</si>
  <si>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</si>
  <si>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</si>
  <si>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</si>
  <si>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</si>
  <si>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</si>
  <si>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</si>
  <si>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</si>
  <si>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</si>
  <si>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</si>
  <si>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</si>
  <si>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</si>
  <si>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</si>
  <si>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</si>
  <si>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</si>
  <si>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</si>
  <si>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</si>
  <si>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</si>
  <si>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</si>
  <si>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</si>
  <si>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</si>
  <si>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</si>
  <si>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</si>
  <si>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</si>
  <si>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</si>
  <si>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</si>
  <si>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</si>
  <si>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</si>
  <si>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</si>
  <si>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</si>
  <si>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</si>
  <si>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</si>
  <si>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</si>
  <si>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</si>
  <si>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</si>
  <si>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</si>
  <si>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</si>
  <si>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</si>
  <si>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</si>
  <si>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</si>
  <si>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</si>
  <si>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</si>
  <si>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</si>
  <si>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</si>
  <si>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</si>
  <si>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</si>
  <si>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</si>
  <si>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</si>
  <si>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</si>
  <si>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</si>
  <si>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</si>
  <si>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</si>
  <si>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</si>
  <si>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</si>
  <si>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</si>
  <si>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</si>
  <si>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</si>
  <si>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</si>
  <si>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</si>
  <si>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</si>
  <si>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</si>
  <si>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</si>
  <si>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</si>
  <si>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</si>
  <si>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</si>
  <si>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</si>
  <si>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</si>
  <si>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</si>
  <si>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</si>
  <si>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</si>
  <si>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</si>
  <si>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</si>
  <si>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</si>
  <si>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</si>
  <si>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</si>
  <si>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</si>
  <si>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</si>
  <si>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</si>
  <si>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</si>
  <si>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</si>
  <si>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</si>
  <si>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</si>
  <si>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</si>
  <si>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</si>
  <si>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</si>
  <si>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</si>
  <si>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</si>
  <si>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</si>
  <si>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</si>
  <si>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</si>
  <si>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</si>
  <si>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</si>
  <si>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</si>
  <si>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</si>
  <si>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</si>
  <si>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</si>
  <si>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</si>
  <si>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</si>
  <si>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</si>
  <si>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</si>
  <si>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</si>
  <si>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</si>
  <si>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</si>
  <si>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</si>
  <si>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</si>
  <si>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</si>
  <si>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</si>
  <si>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</si>
  <si>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</si>
  <si>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</si>
  <si>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</si>
  <si>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</si>
  <si>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</si>
  <si>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</si>
  <si>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</si>
  <si>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</si>
  <si>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</si>
  <si>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</si>
  <si>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</si>
  <si>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</si>
  <si>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</si>
  <si>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</si>
  <si>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</si>
  <si>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</si>
  <si>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</si>
  <si>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</si>
  <si>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</si>
  <si>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</si>
  <si>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</si>
  <si>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</si>
  <si>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</si>
  <si>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</si>
  <si>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</si>
  <si>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</si>
  <si>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</si>
  <si>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</si>
  <si>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</si>
  <si>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</si>
  <si>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</si>
  <si>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</si>
  <si>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</si>
  <si>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</si>
  <si>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</si>
  <si>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</si>
  <si>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</si>
  <si>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</si>
  <si>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</si>
  <si>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</si>
  <si>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</si>
  <si>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</si>
  <si>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</si>
  <si>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</si>
  <si>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</si>
  <si>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</si>
  <si>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</si>
  <si>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</si>
  <si>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</si>
  <si>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</si>
  <si>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</si>
  <si>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</si>
  <si>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</si>
  <si>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</si>
  <si>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</si>
  <si>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</si>
  <si>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</si>
  <si>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</si>
  <si>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</si>
  <si>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</si>
  <si>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</si>
  <si>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</si>
  <si>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</si>
  <si>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</si>
  <si>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</si>
  <si>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</si>
  <si>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</si>
  <si>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</si>
  <si>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</si>
  <si>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</si>
  <si>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</si>
  <si>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</si>
  <si>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</si>
  <si>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</si>
  <si>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</si>
  <si>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</si>
  <si>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</si>
  <si>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</si>
  <si>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</si>
  <si>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</si>
  <si>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</si>
  <si>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</si>
  <si>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</si>
  <si>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</si>
  <si>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</si>
  <si>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</si>
  <si>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</si>
  <si>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</si>
  <si>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</si>
  <si>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</si>
  <si>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</si>
  <si>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</si>
  <si>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</si>
  <si>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</si>
  <si>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</si>
  <si>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</si>
  <si>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</si>
  <si>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</si>
  <si>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</si>
  <si>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</si>
  <si>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</si>
  <si>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</si>
  <si>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</si>
  <si>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</si>
  <si>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</si>
  <si>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</si>
  <si>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</si>
  <si>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</si>
  <si>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</si>
  <si>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</si>
  <si>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</si>
  <si>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</si>
  <si>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</si>
  <si>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</si>
  <si>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</si>
  <si>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</si>
  <si>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</si>
  <si>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</si>
  <si>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</si>
  <si>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</si>
  <si>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</si>
  <si>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</si>
  <si>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</si>
  <si>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</si>
  <si>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</si>
  <si>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</si>
  <si>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</si>
  <si>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</si>
  <si>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</si>
  <si>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</si>
  <si>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</si>
  <si>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</si>
  <si>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</si>
  <si>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</si>
  <si>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</si>
  <si>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</si>
  <si>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</si>
  <si>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</si>
  <si>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</si>
  <si>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</si>
  <si>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</si>
  <si>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</si>
  <si>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</si>
  <si>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</si>
  <si>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</si>
  <si>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</si>
  <si>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</si>
  <si>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</si>
  <si>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</si>
  <si>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</si>
  <si>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</si>
  <si>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</si>
  <si>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</si>
  <si>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</si>
  <si>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</si>
  <si>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</si>
  <si>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</si>
  <si>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</si>
  <si>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</si>
  <si>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</si>
  <si>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</si>
  <si>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</si>
  <si>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</si>
  <si>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</si>
  <si>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</si>
  <si>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</si>
  <si>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</si>
  <si>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</si>
  <si>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</si>
  <si>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</si>
  <si>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</si>
  <si>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</si>
  <si>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</si>
  <si>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</si>
  <si>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</si>
  <si>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</si>
  <si>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</si>
  <si>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</si>
  <si>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</si>
  <si>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</si>
  <si>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</si>
  <si>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</si>
  <si>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</si>
  <si>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</si>
  <si>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</si>
  <si>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</si>
  <si>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</si>
  <si>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</si>
  <si>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</si>
  <si>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</si>
  <si>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</si>
  <si>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</si>
  <si>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</si>
  <si>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</si>
  <si>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</si>
  <si>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</si>
  <si>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</si>
  <si>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</si>
  <si>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</si>
  <si>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</si>
  <si>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</si>
  <si>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</si>
  <si>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</si>
  <si>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</si>
  <si>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</si>
  <si>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</si>
  <si>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</si>
  <si>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</si>
  <si>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</si>
  <si>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</si>
  <si>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</si>
  <si>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</si>
  <si>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</si>
  <si>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</si>
  <si>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</si>
  <si>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</si>
  <si>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</si>
  <si>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</si>
  <si>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</si>
  <si>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</si>
  <si>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</si>
  <si>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</si>
  <si>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</si>
  <si>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</si>
  <si>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</si>
  <si>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</si>
  <si>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</si>
  <si>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</si>
  <si>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</si>
  <si>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</si>
  <si>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</si>
  <si>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</si>
  <si>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</si>
  <si>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</si>
  <si>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</si>
  <si>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</si>
  <si>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</si>
  <si>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</si>
  <si>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</si>
  <si>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</si>
  <si>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</si>
  <si>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</si>
  <si>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</si>
  <si>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</si>
  <si>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</si>
  <si>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</si>
  <si>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</si>
  <si>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</si>
  <si>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</si>
  <si>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</si>
  <si>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</si>
  <si>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</si>
  <si>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</si>
  <si>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</si>
  <si>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</si>
  <si>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</si>
  <si>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</si>
  <si>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</si>
  <si>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</si>
  <si>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</si>
  <si>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</si>
  <si>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</si>
  <si>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</si>
  <si>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</si>
  <si>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</si>
  <si>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</si>
  <si>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</si>
  <si>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</si>
  <si>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</si>
  <si>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</si>
  <si>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</si>
  <si>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</si>
  <si>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</si>
  <si>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</si>
  <si>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</si>
  <si>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</si>
  <si>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</si>
  <si>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</si>
  <si>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</si>
  <si>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</si>
  <si>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</si>
  <si>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</si>
  <si>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</si>
  <si>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</si>
  <si>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</si>
  <si>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</si>
  <si>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</si>
  <si>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</si>
  <si>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</si>
  <si>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</si>
  <si>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</si>
  <si>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</si>
  <si>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</si>
  <si>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</si>
  <si>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</si>
  <si>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</si>
  <si>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</si>
  <si>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</si>
  <si>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</si>
  <si>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</si>
  <si>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</si>
  <si>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</si>
  <si>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</si>
  <si>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</si>
  <si>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</si>
  <si>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</si>
  <si>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</si>
  <si>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</si>
  <si>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</si>
  <si>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</si>
  <si>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</si>
  <si>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</si>
  <si>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</si>
  <si>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</si>
  <si>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</si>
  <si>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</si>
  <si>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</si>
  <si>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</si>
  <si>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</si>
  <si>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</si>
  <si>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</si>
  <si>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</si>
  <si>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</si>
  <si>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</si>
  <si>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</si>
  <si>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</si>
  <si>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</si>
  <si>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</si>
  <si>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</si>
  <si>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</si>
  <si>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</si>
  <si>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</si>
  <si>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</si>
  <si>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</si>
  <si>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</si>
  <si>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</si>
  <si>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</si>
  <si>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</si>
  <si>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</si>
  <si>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</si>
  <si>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</si>
  <si>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</si>
  <si>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</si>
  <si>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</si>
  <si>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</si>
  <si>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</si>
  <si>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</si>
  <si>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</si>
  <si>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</si>
  <si>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</si>
  <si>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</si>
  <si>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</si>
  <si>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</si>
  <si>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</si>
  <si>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</si>
  <si>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</si>
  <si>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</si>
  <si>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</si>
  <si>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</si>
  <si>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</si>
  <si>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</si>
  <si>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</si>
  <si>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</si>
  <si>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</si>
  <si>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</si>
  <si>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</si>
  <si>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</si>
  <si>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</si>
  <si>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</si>
  <si>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</si>
  <si>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</si>
  <si>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</si>
  <si>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</si>
  <si>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</si>
  <si>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</si>
  <si>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</si>
  <si>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</si>
  <si>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</si>
  <si>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</si>
  <si>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</si>
  <si>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</si>
  <si>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</si>
  <si>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</si>
  <si>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</si>
  <si>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</si>
  <si>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</si>
  <si>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</si>
  <si>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</si>
  <si>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</si>
  <si>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</si>
  <si>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</si>
  <si>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</si>
  <si>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</si>
  <si>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</si>
  <si>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</si>
  <si>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</si>
  <si>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</si>
  <si>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</si>
  <si>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</si>
  <si>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</si>
  <si>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</si>
  <si>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</si>
  <si>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</si>
  <si>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</si>
  <si>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</si>
  <si>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</si>
  <si>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</si>
  <si>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</si>
  <si>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</si>
  <si>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</si>
  <si>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</si>
  <si>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</si>
  <si>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</si>
  <si>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</si>
  <si>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</si>
  <si>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</si>
  <si>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</si>
  <si>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</si>
  <si>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</si>
  <si>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</si>
  <si>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</si>
  <si>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</si>
  <si>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</si>
  <si>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</si>
  <si>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</si>
  <si>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</si>
  <si>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</si>
  <si>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</si>
  <si>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</si>
  <si>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</si>
  <si>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</si>
  <si>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</si>
  <si>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</si>
  <si>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</si>
  <si>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</si>
  <si>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</si>
  <si>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</si>
  <si>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</si>
  <si>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</si>
  <si>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</si>
  <si>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</si>
  <si>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</si>
  <si>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</si>
  <si>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</si>
  <si>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</si>
  <si>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</si>
  <si>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</si>
  <si>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</si>
  <si>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</si>
  <si>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</si>
  <si>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</si>
  <si>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</si>
  <si>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</si>
  <si>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</si>
  <si>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</si>
  <si>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</si>
  <si>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</si>
  <si>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</si>
  <si>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</si>
  <si>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</si>
  <si>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</si>
  <si>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</si>
  <si>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</si>
  <si>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</si>
  <si>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</si>
  <si>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</si>
  <si>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</si>
  <si>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</si>
  <si>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</si>
  <si>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</si>
  <si>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</si>
  <si>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</si>
  <si>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</si>
  <si>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</si>
  <si>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</si>
  <si>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</si>
  <si>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</si>
  <si>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</si>
  <si>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</si>
  <si>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</si>
  <si>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</si>
  <si>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</si>
  <si>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</si>
  <si>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</si>
  <si>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</si>
  <si>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</si>
  <si>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</si>
  <si>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</si>
  <si>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</si>
  <si>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</si>
  <si>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</si>
  <si>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</si>
  <si>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</si>
  <si>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</si>
  <si>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</si>
  <si>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</si>
  <si>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</si>
  <si>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</si>
  <si>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</si>
  <si>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</si>
  <si>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</si>
  <si>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</si>
  <si>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</si>
  <si>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</si>
  <si>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</si>
  <si>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</si>
  <si>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</si>
  <si>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</si>
  <si>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</si>
  <si>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</si>
  <si>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</si>
  <si>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</si>
  <si>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</si>
  <si>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</si>
  <si>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</si>
  <si>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</si>
  <si>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</si>
  <si>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</si>
  <si>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</si>
  <si>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</si>
  <si>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</si>
  <si>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</si>
  <si>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</si>
  <si>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</si>
  <si>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</si>
  <si>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</si>
  <si>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</si>
  <si>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</si>
  <si>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</si>
  <si>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</si>
  <si>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</si>
  <si>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</si>
  <si>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</si>
  <si>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</si>
  <si>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</si>
  <si>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</si>
  <si>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</si>
  <si>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</si>
  <si>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</si>
  <si>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</si>
  <si>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</si>
  <si>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</si>
  <si>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</si>
  <si>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</si>
  <si>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</si>
  <si>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</si>
  <si>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</si>
  <si>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</si>
  <si>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</si>
  <si>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</si>
  <si>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</si>
  <si>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</si>
  <si>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</si>
  <si>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</si>
  <si>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</si>
  <si>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</si>
  <si>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</si>
  <si>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</si>
  <si>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</si>
  <si>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</si>
  <si>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</si>
  <si>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</si>
  <si>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</si>
  <si>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</si>
  <si>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</si>
  <si>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</si>
  <si>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</si>
  <si>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</si>
  <si>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</si>
  <si>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</si>
  <si>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</si>
  <si>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</si>
  <si>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</si>
  <si>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</si>
  <si>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</si>
  <si>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</si>
  <si>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</si>
  <si>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</si>
  <si>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</si>
  <si>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</si>
  <si>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</si>
  <si>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</si>
  <si>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</si>
  <si>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</si>
  <si>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</si>
  <si>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</si>
  <si>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</si>
  <si>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</si>
  <si>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</si>
  <si>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</si>
  <si>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</si>
  <si>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</si>
  <si>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</si>
  <si>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</si>
  <si>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</si>
  <si>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</si>
  <si>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</si>
  <si>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</si>
  <si>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</si>
  <si>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</si>
  <si>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</si>
  <si>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</si>
  <si>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</si>
  <si>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</si>
  <si>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</si>
  <si>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</si>
  <si>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</si>
  <si>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</si>
  <si>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</si>
  <si>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</si>
  <si>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</si>
  <si>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</si>
  <si>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</si>
  <si>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</si>
  <si>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</si>
  <si>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</si>
  <si>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</si>
  <si>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</si>
  <si>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</si>
  <si>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</si>
  <si>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</si>
  <si>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</si>
  <si>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</si>
  <si>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</si>
  <si>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</si>
  <si>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</si>
  <si>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</si>
  <si>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</si>
  <si>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</si>
  <si>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</si>
  <si>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</si>
  <si>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</si>
  <si>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</si>
  <si>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</si>
  <si>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</si>
  <si>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</si>
  <si>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</si>
  <si>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</si>
  <si>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</si>
  <si>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</si>
  <si>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</si>
  <si>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</si>
  <si>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</si>
  <si>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</si>
  <si>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</si>
  <si>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</si>
  <si>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</si>
  <si>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</si>
  <si>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</si>
  <si>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</si>
  <si>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</si>
  <si>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</si>
  <si>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</si>
  <si>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</si>
  <si>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</si>
  <si>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</si>
  <si>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</si>
  <si>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</si>
  <si>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</si>
  <si>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</si>
  <si>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</si>
  <si>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</si>
  <si>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</si>
  <si>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</si>
  <si>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</si>
  <si>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</si>
  <si>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</si>
  <si>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</si>
  <si>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</si>
  <si>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</si>
  <si>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</si>
  <si>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</si>
  <si>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</si>
  <si>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</si>
  <si>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</si>
  <si>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</si>
  <si>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</si>
  <si>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</si>
  <si>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</si>
  <si>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</si>
  <si>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</si>
  <si>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</si>
  <si>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</si>
  <si>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</si>
  <si>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</si>
  <si>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</si>
  <si>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</si>
  <si>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</si>
  <si>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</si>
  <si>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</si>
  <si>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</si>
  <si>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</si>
  <si>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</si>
  <si>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</si>
  <si>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</si>
  <si>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</si>
  <si>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</si>
  <si>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</si>
  <si>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</si>
  <si>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</si>
  <si>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</si>
  <si>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</si>
  <si>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</si>
  <si>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</si>
  <si>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</si>
  <si>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</si>
  <si>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</si>
  <si>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</si>
  <si>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</si>
  <si>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</si>
  <si>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</si>
  <si>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</si>
  <si>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</si>
  <si>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</si>
  <si>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</si>
  <si>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</si>
  <si>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</si>
  <si>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</si>
  <si>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</si>
  <si>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</si>
  <si>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</si>
  <si>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</si>
  <si>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</si>
  <si>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</si>
  <si>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</si>
  <si>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</si>
  <si>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</si>
  <si>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</si>
  <si>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</si>
  <si>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</si>
  <si>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</si>
  <si>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</si>
  <si>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</si>
  <si>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</si>
  <si>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</si>
  <si>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</si>
  <si>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</si>
  <si>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</si>
  <si>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</si>
  <si>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</si>
  <si>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</si>
  <si>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</si>
  <si>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</si>
  <si>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</si>
  <si>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</si>
  <si>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</si>
  <si>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</si>
  <si>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</si>
  <si>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</si>
  <si>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</si>
  <si>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</si>
  <si>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</si>
  <si>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</si>
  <si>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</si>
  <si>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</si>
  <si>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</si>
  <si>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</si>
  <si>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</si>
  <si>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</si>
  <si>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</si>
  <si>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</si>
  <si>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</si>
  <si>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</si>
  <si>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</si>
  <si>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</si>
  <si>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</si>
  <si>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</si>
  <si>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</si>
  <si>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</si>
  <si>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</si>
  <si>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</si>
  <si>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</si>
  <si>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</si>
  <si>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</si>
  <si>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</si>
  <si>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</si>
  <si>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</si>
  <si>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</si>
  <si>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</si>
  <si>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</si>
  <si>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</si>
  <si>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</si>
  <si>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</si>
  <si>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</si>
  <si>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</si>
  <si>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</si>
  <si>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</si>
  <si>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</si>
  <si>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</si>
  <si>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</si>
  <si>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</si>
  <si>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</si>
  <si>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</si>
  <si>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</si>
  <si>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</si>
  <si>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</si>
  <si>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</si>
  <si>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</si>
  <si>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</si>
  <si>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</si>
  <si>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</si>
  <si>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</si>
  <si>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</si>
  <si>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</si>
  <si>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</si>
  <si>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</si>
  <si>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</si>
  <si>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</si>
  <si>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</si>
  <si>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</si>
  <si>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</si>
  <si>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</si>
  <si>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</si>
  <si>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</si>
  <si>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</si>
  <si>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</si>
  <si>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</si>
  <si>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</si>
  <si>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</si>
  <si>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</si>
  <si>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</si>
  <si>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</si>
  <si>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</si>
  <si>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</si>
  <si>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</si>
  <si>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</si>
  <si>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</si>
  <si>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</si>
  <si>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</si>
  <si>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</si>
  <si>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</si>
  <si>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</si>
  <si>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</si>
  <si>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</si>
  <si>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</si>
  <si>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</si>
  <si>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</si>
  <si>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</si>
  <si>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</si>
  <si>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</si>
  <si>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</si>
  <si>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</si>
  <si>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</si>
  <si>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</si>
  <si>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</si>
  <si>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</si>
  <si>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</si>
  <si>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</si>
  <si>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</si>
  <si>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</si>
  <si>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</si>
  <si>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</si>
  <si>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</si>
  <si>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</si>
  <si>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</si>
  <si>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</si>
  <si>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</si>
  <si>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</si>
  <si>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</si>
  <si>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</si>
  <si>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</si>
  <si>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</si>
  <si>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</si>
  <si>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</si>
  <si>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</si>
  <si>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</si>
  <si>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</si>
  <si>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</si>
  <si>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</si>
  <si>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</si>
  <si>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</si>
  <si>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</si>
  <si>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</si>
  <si>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</si>
  <si>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</si>
  <si>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</si>
  <si>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</si>
  <si>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</si>
  <si>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</si>
  <si>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</si>
  <si>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</si>
  <si>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</si>
  <si>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</si>
  <si>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</si>
  <si>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</si>
  <si>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</si>
  <si>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</si>
  <si>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</si>
  <si>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</si>
  <si>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</si>
  <si>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</si>
  <si>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</si>
  <si>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</si>
  <si>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</si>
  <si>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</si>
  <si>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</si>
  <si>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</si>
  <si>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</si>
  <si>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</si>
  <si>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</si>
  <si>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</si>
  <si>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</si>
  <si>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</si>
  <si>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</si>
  <si>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</si>
  <si>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</si>
  <si>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</si>
  <si>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</si>
  <si>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</si>
  <si>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</si>
  <si>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</si>
  <si>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</si>
  <si>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</si>
  <si>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</si>
  <si>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</si>
  <si>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</si>
  <si>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</si>
  <si>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</si>
  <si>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</si>
  <si>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</si>
  <si>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</si>
  <si>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</si>
  <si>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</si>
  <si>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</si>
  <si>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</si>
  <si>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</si>
  <si>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</si>
  <si>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</si>
  <si>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</si>
  <si>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</si>
  <si>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</si>
  <si>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</si>
  <si>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</si>
  <si>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</si>
  <si>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</si>
  <si>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</si>
  <si>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</si>
  <si>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</si>
  <si>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</si>
  <si>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</si>
  <si>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</si>
  <si>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</si>
  <si>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</si>
  <si>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</si>
  <si>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</si>
  <si>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</si>
  <si>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</si>
  <si>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</si>
  <si>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</si>
  <si>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</si>
  <si>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</si>
  <si>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</si>
  <si>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</si>
  <si>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</si>
  <si>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</si>
  <si>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</si>
  <si>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</si>
  <si>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</si>
  <si>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</si>
  <si>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</si>
  <si>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</si>
  <si>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</si>
  <si>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</si>
  <si>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</si>
  <si>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</si>
  <si>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</si>
  <si>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</si>
  <si>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</si>
  <si>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</si>
  <si>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</si>
  <si>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</si>
  <si>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</si>
  <si>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</si>
  <si>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</si>
  <si>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</si>
  <si>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</si>
  <si>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</si>
  <si>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</si>
  <si>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</si>
  <si>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</si>
  <si>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</si>
  <si>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</si>
  <si>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</si>
  <si>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</si>
  <si>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</si>
  <si>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</si>
  <si>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</si>
  <si>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</si>
  <si>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</si>
  <si>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</si>
  <si>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</si>
  <si>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</si>
  <si>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</si>
  <si>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</si>
  <si>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</si>
  <si>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</si>
  <si>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</si>
  <si>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</si>
  <si>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</si>
  <si>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</si>
  <si>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</si>
  <si>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</si>
  <si>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</si>
  <si>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</si>
  <si>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</si>
  <si>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</si>
  <si>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</si>
  <si>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</si>
  <si>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</si>
  <si>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</si>
  <si>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</si>
  <si>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</si>
  <si>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</si>
  <si>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</si>
  <si>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</si>
  <si>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</si>
  <si>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</si>
  <si>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</si>
  <si>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</si>
  <si>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</si>
  <si>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</si>
  <si>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</si>
  <si>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</si>
  <si>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</si>
  <si>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</si>
  <si>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</si>
  <si>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</si>
  <si>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</si>
  <si>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</si>
  <si>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</si>
  <si>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</si>
  <si>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</si>
  <si>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</si>
  <si>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</si>
  <si>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</si>
  <si>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</si>
  <si>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</si>
  <si>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</si>
  <si>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</si>
  <si>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</si>
  <si>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</si>
  <si>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</si>
  <si>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</si>
  <si>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</si>
  <si>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</si>
  <si>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</si>
  <si>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</si>
  <si>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</si>
  <si>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</si>
  <si>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</si>
  <si>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</si>
  <si>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</si>
  <si>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</si>
  <si>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</si>
  <si>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</si>
  <si>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</si>
  <si>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</si>
  <si>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</si>
  <si>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</si>
  <si>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</si>
  <si>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</si>
  <si>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</si>
  <si>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</si>
  <si>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</si>
  <si>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</si>
  <si>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</si>
  <si>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</si>
  <si>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</si>
  <si>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</si>
  <si>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</si>
  <si>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</si>
  <si>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</si>
  <si>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</si>
  <si>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</si>
  <si>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</si>
  <si>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</si>
  <si>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</si>
  <si>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</si>
  <si>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</si>
  <si>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</si>
  <si>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</si>
  <si>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</si>
  <si>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</si>
  <si>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</si>
  <si>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</si>
  <si>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</si>
  <si>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</si>
  <si>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</si>
  <si>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</si>
  <si>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</si>
  <si>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</si>
  <si>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</si>
  <si>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</si>
  <si>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</si>
  <si>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</si>
  <si>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</si>
  <si>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</si>
  <si>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</si>
  <si>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</si>
  <si>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</si>
  <si>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</si>
  <si>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</si>
  <si>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</si>
  <si>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</si>
  <si>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</si>
  <si>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</si>
  <si>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</si>
  <si>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</si>
  <si>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</si>
  <si>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</si>
  <si>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</si>
  <si>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</si>
  <si>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</si>
  <si>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</si>
  <si>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</si>
  <si>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</si>
  <si>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</si>
  <si>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</si>
  <si>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</si>
  <si>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</si>
  <si>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</si>
  <si>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</si>
  <si>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</si>
  <si>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</si>
  <si>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</si>
  <si>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</si>
  <si>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</si>
  <si>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</si>
  <si>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</si>
  <si>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</si>
  <si>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</si>
  <si>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</si>
  <si>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</si>
  <si>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</si>
  <si>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</si>
  <si>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</si>
  <si>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</si>
  <si>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</si>
  <si>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</si>
  <si>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</si>
  <si>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</si>
  <si>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</si>
  <si>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</si>
  <si>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</si>
  <si>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</si>
  <si>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</si>
  <si>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</si>
  <si>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</si>
  <si>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</si>
  <si>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</si>
  <si>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</si>
  <si>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</si>
  <si>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</si>
  <si>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</si>
  <si>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</si>
  <si>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</si>
  <si>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</si>
  <si>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</si>
  <si>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</si>
  <si>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</si>
  <si>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</si>
  <si>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</si>
  <si>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</si>
  <si>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</si>
  <si>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</si>
  <si>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</si>
  <si>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</si>
  <si>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</si>
  <si>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</si>
  <si>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</si>
  <si>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</si>
  <si>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</si>
  <si>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</si>
  <si>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</si>
  <si>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</si>
  <si>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</si>
  <si>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</si>
  <si>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</si>
  <si>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</si>
  <si>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</si>
  <si>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</si>
  <si>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</si>
  <si>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</si>
  <si>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</si>
  <si>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</si>
  <si>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</si>
  <si>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</si>
  <si>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</si>
  <si>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</si>
  <si>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</si>
  <si>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</si>
  <si>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</si>
  <si>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</si>
  <si>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</si>
  <si>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</si>
  <si>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</si>
  <si>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</si>
  <si>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</si>
  <si>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</si>
  <si>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</si>
  <si>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</si>
  <si>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</si>
  <si>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</si>
  <si>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</si>
  <si>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</si>
  <si>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</si>
  <si>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</si>
  <si>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</si>
  <si>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</si>
  <si>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</si>
  <si>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</si>
  <si>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</si>
  <si>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</si>
  <si>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</si>
  <si>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</si>
  <si>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</si>
  <si>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</si>
  <si>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</si>
  <si>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</si>
  <si>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</si>
  <si>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</si>
  <si>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</si>
  <si>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</si>
  <si>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</si>
  <si>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</si>
  <si>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</si>
  <si>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</si>
  <si>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</si>
  <si>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</si>
  <si>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</si>
  <si>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</si>
  <si>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</si>
  <si>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</si>
  <si>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</si>
  <si>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</si>
  <si>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</si>
  <si>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</si>
  <si>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</si>
  <si>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</si>
  <si>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</si>
  <si>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</si>
  <si>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</si>
  <si>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</si>
  <si>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</si>
  <si>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</si>
  <si>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</si>
  <si>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</si>
  <si>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</si>
  <si>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</si>
  <si>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</si>
  <si>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</si>
  <si>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</si>
  <si>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</si>
  <si>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</si>
  <si>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</si>
  <si>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</si>
  <si>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</si>
  <si>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</si>
  <si>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</si>
  <si>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</si>
  <si>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</si>
  <si>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</si>
  <si>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</si>
  <si>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</si>
  <si>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</si>
  <si>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</si>
  <si>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</si>
  <si>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</si>
  <si>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</si>
  <si>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</si>
  <si>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</si>
  <si>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</si>
  <si>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</si>
  <si>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</si>
  <si>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</si>
  <si>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</si>
  <si>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</si>
  <si>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</si>
  <si>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</si>
  <si>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</si>
  <si>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</si>
  <si>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</si>
  <si>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</si>
  <si>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</si>
  <si>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</si>
  <si>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</si>
  <si>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</si>
  <si>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</si>
  <si>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</si>
  <si>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</si>
  <si>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</si>
  <si>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</si>
  <si>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</si>
  <si>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</si>
  <si>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</si>
  <si>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</si>
  <si>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</si>
  <si>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</si>
  <si>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</si>
  <si>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</si>
  <si>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</si>
  <si>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</si>
  <si>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</si>
  <si>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</si>
  <si>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</si>
  <si>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</si>
  <si>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</si>
  <si>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</si>
  <si>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</si>
  <si>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</si>
  <si>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</si>
  <si>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</si>
  <si>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</si>
  <si>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</si>
  <si>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</si>
  <si>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</si>
  <si>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</si>
  <si>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</si>
  <si>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</si>
  <si>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</si>
  <si>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</si>
  <si>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</si>
  <si>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</si>
  <si>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</si>
  <si>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</si>
  <si>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</si>
  <si>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</si>
  <si>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</si>
  <si>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</si>
  <si>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</si>
  <si>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</si>
  <si>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</si>
  <si>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</si>
  <si>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</si>
  <si>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</si>
  <si>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</si>
  <si>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</si>
  <si>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</si>
  <si>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</si>
  <si>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</si>
  <si>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</si>
  <si>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</si>
  <si>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</si>
  <si>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</si>
  <si>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</si>
  <si>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</si>
  <si>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</si>
  <si>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</si>
  <si>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</si>
  <si>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</si>
  <si>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</si>
  <si>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</si>
  <si>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</si>
  <si>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</si>
  <si>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</si>
  <si>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</si>
  <si>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</si>
  <si>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</si>
  <si>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</si>
  <si>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</si>
  <si>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</si>
  <si>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</si>
  <si>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</si>
  <si>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</si>
  <si>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</si>
  <si>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</si>
  <si>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</si>
  <si>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</si>
  <si>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</si>
  <si>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</si>
  <si>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</si>
  <si>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</si>
  <si>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</si>
  <si>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</si>
  <si>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</si>
  <si>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</si>
  <si>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</si>
  <si>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</si>
  <si>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</si>
  <si>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</si>
  <si>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</si>
  <si>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</si>
  <si>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</si>
  <si>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</si>
  <si>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</si>
  <si>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</si>
  <si>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</si>
  <si>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</si>
  <si>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</si>
  <si>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</si>
  <si>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</si>
  <si>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</si>
  <si>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</si>
  <si>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</si>
  <si>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</si>
  <si>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</si>
  <si>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</si>
  <si>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</si>
  <si>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</si>
  <si>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</si>
  <si>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</si>
  <si>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</si>
  <si>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</si>
  <si>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</si>
  <si>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</si>
  <si>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</si>
  <si>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</si>
  <si>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</si>
  <si>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</si>
  <si>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</si>
  <si>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</si>
  <si>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</si>
  <si>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</si>
  <si>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</si>
  <si>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</si>
  <si>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</si>
  <si>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</si>
  <si>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</si>
  <si>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</si>
  <si>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</si>
  <si>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</si>
  <si>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</si>
  <si>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</si>
  <si>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</si>
  <si>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</si>
  <si>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</si>
  <si>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</si>
  <si>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</si>
  <si>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</si>
  <si>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</si>
  <si>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</si>
  <si>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</si>
  <si>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</si>
  <si>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</si>
  <si>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</si>
  <si>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</si>
  <si>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</si>
  <si>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</si>
  <si>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</si>
  <si>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</si>
  <si>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</si>
  <si>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</si>
  <si>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</si>
  <si>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</si>
  <si>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</si>
  <si>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</si>
  <si>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</si>
  <si>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</si>
  <si>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</si>
  <si>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</si>
  <si>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</si>
  <si>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</si>
  <si>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</si>
  <si>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</si>
  <si>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</si>
  <si>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</si>
  <si>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</si>
  <si>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</si>
  <si>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</si>
  <si>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</si>
  <si>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</si>
  <si>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</si>
  <si>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</si>
  <si>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</si>
  <si>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</si>
  <si>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</si>
  <si>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</si>
  <si>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</si>
  <si>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</si>
  <si>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</si>
  <si>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</si>
  <si>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</si>
  <si>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</si>
  <si>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</si>
  <si>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</si>
  <si>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</si>
  <si>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</si>
  <si>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</si>
  <si>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</si>
  <si>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</si>
  <si>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</si>
  <si>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</si>
  <si>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</si>
  <si>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</si>
  <si>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</si>
  <si>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</si>
  <si>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</si>
  <si>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</si>
  <si>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</si>
  <si>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</si>
  <si>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</si>
  <si>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</si>
  <si>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</si>
  <si>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</si>
  <si>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</si>
  <si>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</si>
  <si>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</si>
  <si>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</si>
  <si>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</si>
  <si>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</si>
  <si>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</si>
  <si>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</si>
  <si>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</si>
  <si>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</si>
  <si>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</si>
  <si>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</si>
  <si>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</si>
  <si>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</si>
  <si>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</si>
  <si>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</si>
  <si>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</si>
  <si>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</si>
  <si>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</si>
  <si>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</si>
  <si>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</si>
  <si>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</si>
  <si>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</si>
  <si>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</si>
  <si>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</si>
  <si>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</si>
  <si>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</si>
  <si>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</si>
  <si>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</si>
  <si>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</si>
  <si>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</si>
  <si>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</si>
  <si>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</si>
  <si>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</si>
  <si>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</si>
  <si>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</si>
  <si>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</si>
  <si>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</si>
  <si>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</si>
  <si>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</si>
  <si>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</si>
  <si>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</si>
  <si>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</si>
  <si>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</si>
  <si>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</si>
  <si>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</si>
  <si>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</si>
  <si>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</si>
  <si>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</si>
  <si>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</si>
  <si>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</si>
  <si>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</si>
  <si>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</si>
  <si>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</si>
  <si>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</si>
  <si>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</si>
  <si>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</si>
  <si>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</si>
  <si>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</si>
  <si>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</si>
  <si>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</si>
  <si>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</si>
  <si>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</si>
  <si>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</si>
  <si>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</si>
  <si>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</si>
  <si>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</si>
  <si>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</si>
  <si>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</si>
  <si>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</si>
  <si>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</si>
  <si>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</si>
  <si>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</si>
  <si>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</si>
  <si>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</si>
  <si>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</si>
  <si>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</si>
  <si>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</si>
  <si>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</si>
  <si>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</si>
  <si>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</si>
  <si>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</si>
  <si>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</si>
  <si>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</si>
  <si>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</si>
  <si>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</si>
  <si>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</si>
  <si>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</si>
  <si>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</si>
  <si>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</si>
  <si>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</si>
  <si>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</si>
  <si>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</si>
  <si>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</si>
  <si>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</si>
  <si>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</si>
  <si>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</si>
  <si>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</si>
  <si>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</si>
  <si>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</si>
  <si>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</si>
  <si>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</si>
  <si>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</si>
  <si>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</si>
  <si>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</si>
  <si>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</si>
  <si>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</si>
  <si>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</si>
  <si>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</si>
  <si>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</si>
  <si>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</si>
  <si>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</si>
  <si>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</si>
  <si>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</si>
  <si>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</si>
  <si>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</si>
  <si>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</si>
  <si>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</si>
  <si>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</si>
  <si>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</si>
  <si>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</si>
  <si>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</si>
  <si>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</si>
  <si>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</si>
  <si>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</si>
  <si>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</si>
  <si>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</si>
  <si>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</si>
  <si>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</si>
  <si>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</si>
  <si>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</si>
  <si>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</si>
  <si>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</si>
  <si>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</si>
  <si>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</si>
  <si>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</si>
  <si>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</si>
  <si>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</si>
  <si>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</si>
  <si>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</si>
  <si>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</si>
  <si>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</si>
  <si>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</si>
  <si>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</si>
  <si>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</si>
  <si>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</si>
  <si>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</si>
  <si>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</si>
  <si>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</si>
  <si>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</si>
  <si>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</si>
  <si>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</si>
  <si>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</si>
  <si>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</si>
  <si>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</si>
  <si>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</si>
  <si>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</si>
  <si>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</si>
  <si>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</si>
  <si>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</si>
  <si>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</si>
  <si>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</si>
  <si>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</si>
  <si>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</si>
  <si>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</si>
  <si>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</si>
  <si>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</si>
  <si>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</si>
  <si>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</si>
  <si>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</si>
  <si>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</si>
  <si>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</si>
  <si>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</si>
  <si>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</si>
  <si>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</si>
  <si>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</si>
  <si>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</si>
  <si>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</si>
  <si>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</si>
  <si>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</si>
  <si>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</si>
  <si>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</si>
  <si>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</si>
  <si>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</si>
  <si>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</si>
  <si>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</si>
  <si>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</si>
  <si>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</si>
  <si>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</si>
  <si>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</si>
  <si>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</si>
  <si>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</si>
  <si>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</si>
  <si>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</si>
  <si>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</si>
  <si>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</si>
  <si>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</si>
  <si>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</si>
  <si>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</si>
  <si>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</si>
  <si>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</si>
  <si>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</si>
  <si>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</si>
  <si>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</si>
  <si>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</si>
  <si>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</si>
  <si>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</si>
  <si>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</si>
  <si>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</si>
  <si>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</si>
  <si>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</si>
  <si>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</si>
  <si>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</si>
  <si>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</si>
  <si>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</si>
  <si>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</si>
  <si>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</si>
  <si>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</si>
  <si>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</si>
  <si>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</si>
  <si>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</si>
  <si>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</si>
  <si>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</si>
  <si>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</si>
  <si>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</si>
  <si>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</si>
  <si>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</si>
  <si>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</si>
  <si>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</si>
  <si>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</si>
  <si>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</si>
  <si>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</si>
  <si>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</si>
  <si>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</si>
  <si>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</si>
  <si>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</si>
  <si>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</si>
  <si>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</si>
  <si>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</si>
  <si>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</si>
  <si>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</si>
  <si>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</si>
  <si>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</si>
  <si>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</si>
  <si>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</si>
  <si>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</si>
  <si>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</si>
  <si>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</si>
  <si>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</si>
  <si>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</si>
  <si>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</si>
  <si>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</si>
  <si>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</si>
  <si>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</si>
  <si>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</si>
  <si>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</si>
  <si>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</si>
  <si>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</si>
  <si>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</si>
  <si>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</si>
  <si>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</si>
  <si>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</si>
  <si>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</si>
  <si>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</si>
  <si>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</si>
  <si>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</si>
  <si>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</si>
  <si>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</si>
  <si>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</si>
  <si>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</si>
  <si>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</si>
  <si>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</si>
  <si>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</si>
  <si>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</si>
  <si>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</si>
  <si>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</si>
  <si>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</si>
  <si>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</si>
  <si>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</si>
  <si>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</si>
  <si>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</si>
  <si>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</si>
  <si>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</si>
  <si>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</si>
  <si>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</si>
  <si>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</si>
  <si>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</si>
  <si>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</si>
  <si>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</si>
  <si>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</si>
  <si>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</si>
  <si>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</si>
  <si>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</si>
  <si>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</si>
  <si>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</si>
  <si>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</si>
  <si>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</si>
  <si>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</si>
  <si>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</si>
  <si>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</si>
  <si>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</si>
  <si>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</si>
  <si>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</si>
  <si>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</si>
  <si>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</si>
  <si>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</si>
  <si>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</si>
  <si>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</si>
  <si>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</si>
  <si>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</si>
  <si>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</si>
  <si>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</si>
  <si>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</si>
  <si>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</si>
  <si>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</si>
  <si>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</si>
  <si>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</si>
  <si>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</si>
  <si>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</si>
  <si>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</si>
  <si>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</si>
  <si>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</si>
  <si>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</si>
  <si>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</si>
  <si>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</si>
  <si>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</si>
  <si>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</si>
  <si>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</si>
  <si>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</si>
  <si>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</si>
  <si>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</si>
  <si>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</si>
  <si>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</si>
  <si>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</si>
  <si>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</si>
  <si>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</si>
  <si>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</si>
  <si>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</si>
  <si>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</si>
  <si>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</si>
  <si>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</si>
  <si>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</si>
  <si>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</si>
  <si>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</si>
  <si>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</si>
  <si>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</si>
  <si>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</si>
  <si>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</si>
  <si>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</si>
  <si>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</si>
  <si>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</si>
  <si>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</si>
  <si>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</si>
  <si>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</si>
  <si>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</si>
  <si>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</si>
  <si>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</si>
  <si>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</si>
  <si>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</si>
  <si>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</si>
  <si>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</si>
  <si>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</si>
  <si>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</si>
  <si>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</si>
  <si>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</si>
  <si>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</si>
  <si>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</si>
  <si>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</si>
  <si>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</si>
  <si>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</si>
  <si>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</si>
  <si>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</si>
  <si>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</si>
  <si>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</si>
  <si>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</si>
  <si>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</si>
  <si>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</si>
  <si>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</si>
  <si>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</si>
  <si>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</si>
  <si>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</si>
  <si>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</si>
  <si>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</si>
  <si>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</si>
  <si>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</si>
  <si>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</si>
  <si>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</si>
  <si>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</si>
  <si>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</si>
  <si>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</si>
  <si>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</si>
  <si>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</si>
  <si>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</si>
  <si>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</si>
  <si>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</si>
  <si>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</si>
  <si>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</si>
  <si>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</si>
  <si>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</si>
  <si>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</si>
  <si>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</si>
  <si>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</si>
  <si>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</si>
  <si>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</si>
  <si>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</si>
  <si>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</si>
  <si>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</si>
  <si>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</si>
  <si>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</si>
  <si>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</si>
  <si>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</si>
  <si>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</si>
  <si>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</si>
  <si>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</si>
  <si>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</si>
  <si>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</si>
  <si>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</si>
  <si>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</si>
  <si>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</si>
  <si>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</si>
  <si>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</si>
  <si>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</si>
  <si>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</si>
  <si>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</si>
  <si>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</si>
  <si>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</si>
  <si>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</si>
  <si>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</si>
  <si>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</si>
  <si>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</si>
  <si>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</si>
  <si>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</si>
  <si>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</si>
  <si>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</si>
  <si>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</si>
  <si>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</si>
  <si>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</si>
  <si>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</si>
  <si>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</si>
  <si>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</si>
  <si>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</si>
  <si>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</si>
  <si>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</si>
  <si>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</si>
  <si>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</si>
  <si>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</si>
  <si>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</si>
  <si>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</si>
  <si>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</si>
  <si>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</si>
  <si>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</si>
  <si>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</si>
  <si>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</si>
  <si>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</si>
  <si>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</si>
  <si>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</si>
  <si>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</si>
  <si>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</si>
  <si>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</si>
  <si>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</si>
  <si>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</si>
  <si>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</si>
  <si>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</si>
  <si>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</si>
  <si>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</si>
  <si>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</si>
  <si>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</si>
  <si>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</si>
  <si>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</si>
  <si>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</si>
  <si>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</si>
  <si>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</si>
  <si>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</si>
  <si>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</si>
  <si>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</si>
  <si>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</si>
  <si>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</si>
  <si>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</si>
  <si>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</si>
  <si>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</si>
  <si>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</si>
  <si>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</si>
  <si>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</si>
  <si>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</si>
  <si>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</si>
  <si>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</si>
  <si>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</si>
  <si>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</si>
  <si>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</si>
  <si>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</si>
  <si>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</si>
  <si>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</si>
  <si>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</si>
  <si>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</si>
  <si>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</si>
  <si>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</si>
  <si>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</si>
  <si>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</si>
  <si>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</si>
  <si>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</si>
  <si>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</si>
  <si>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</si>
  <si>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</si>
  <si>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</si>
  <si>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</si>
  <si>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</si>
  <si>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</si>
  <si>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</si>
  <si>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</si>
  <si>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</si>
  <si>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</si>
  <si>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</si>
  <si>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</si>
  <si>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</si>
  <si>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</si>
  <si>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</si>
  <si>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</si>
  <si>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</si>
  <si>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</si>
  <si>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</si>
  <si>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</si>
  <si>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</si>
  <si>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</si>
  <si>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</si>
  <si>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</si>
  <si>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</si>
  <si>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</si>
  <si>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</si>
  <si>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</si>
  <si>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</si>
  <si>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</si>
  <si>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</si>
  <si>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</si>
  <si>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</si>
  <si>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</si>
  <si>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</si>
  <si>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</si>
  <si>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</si>
  <si>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</si>
  <si>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</si>
  <si>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</si>
  <si>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</si>
  <si>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</si>
  <si>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</si>
  <si>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</si>
  <si>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</si>
  <si>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</si>
  <si>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</si>
  <si>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</si>
  <si>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</si>
  <si>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</si>
  <si>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</si>
  <si>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</si>
  <si>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</si>
  <si>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</si>
  <si>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</si>
  <si>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</si>
  <si>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</si>
  <si>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</si>
  <si>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</si>
  <si>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</si>
  <si>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</si>
  <si>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</si>
  <si>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</si>
  <si>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</si>
  <si>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</si>
  <si>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</si>
  <si>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</si>
  <si>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</si>
  <si>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</si>
  <si>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</si>
  <si>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</si>
  <si>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</si>
  <si>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</si>
  <si>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</si>
  <si>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</si>
  <si>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</si>
  <si>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</si>
  <si>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</si>
  <si>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</si>
  <si>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</si>
  <si>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</si>
  <si>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</si>
  <si>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</si>
  <si>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</si>
  <si>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</si>
  <si>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</si>
  <si>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</si>
  <si>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</si>
  <si>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</si>
  <si>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</si>
  <si>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</si>
  <si>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</si>
  <si>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</si>
  <si>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</si>
  <si>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</si>
  <si>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</si>
  <si>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</si>
  <si>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</si>
  <si>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</si>
  <si>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</si>
  <si>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</si>
  <si>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</si>
  <si>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</si>
  <si>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</si>
  <si>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</si>
  <si>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</si>
  <si>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</si>
  <si>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</si>
  <si>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</si>
  <si>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</si>
  <si>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</si>
  <si>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</si>
  <si>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</si>
  <si>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</si>
  <si>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</si>
  <si>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</si>
  <si>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</si>
  <si>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</si>
  <si>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</si>
  <si>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</si>
  <si>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</si>
  <si>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</si>
  <si>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</si>
  <si>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</si>
  <si>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</si>
  <si>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</si>
  <si>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</si>
  <si>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</si>
  <si>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</si>
  <si>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</si>
  <si>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</si>
  <si>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</si>
  <si>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</si>
  <si>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</si>
  <si>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</si>
  <si>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</si>
  <si>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</si>
  <si>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</si>
  <si>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</si>
  <si>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</si>
  <si>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</si>
  <si>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</si>
  <si>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</si>
  <si>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</si>
  <si>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</si>
  <si>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</si>
  <si>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</si>
  <si>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</si>
  <si>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</si>
  <si>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</si>
  <si>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</si>
  <si>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</si>
  <si>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</si>
  <si>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</si>
  <si>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</si>
  <si>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</si>
  <si>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</si>
  <si>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</si>
  <si>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</si>
  <si>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</si>
  <si>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</si>
  <si>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</si>
  <si>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</si>
  <si>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</si>
  <si>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</si>
  <si>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</si>
  <si>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</si>
  <si>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</si>
  <si>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</si>
  <si>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</si>
  <si>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</si>
  <si>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</si>
  <si>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</si>
  <si>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</si>
  <si>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</si>
  <si>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</si>
  <si>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</si>
  <si>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</si>
  <si>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</si>
  <si>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</si>
  <si>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</si>
  <si>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</si>
  <si>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</si>
  <si>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</si>
  <si>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</si>
  <si>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</si>
  <si>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</si>
  <si>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</si>
  <si>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</si>
  <si>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</si>
  <si>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</si>
  <si>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</si>
  <si>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</si>
  <si>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</si>
  <si>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</si>
  <si>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</si>
  <si>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</si>
  <si>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</si>
  <si>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</si>
  <si>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</si>
  <si>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</si>
  <si>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</si>
  <si>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</si>
  <si>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</si>
  <si>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</si>
  <si>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</si>
  <si>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</si>
  <si>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</si>
  <si>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</si>
  <si>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</si>
  <si>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</si>
  <si>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</si>
  <si>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</si>
  <si>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</si>
  <si>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</si>
  <si>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</si>
  <si>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</si>
  <si>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</si>
  <si>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</si>
  <si>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</si>
  <si>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</si>
  <si>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</si>
  <si>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</si>
  <si>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</si>
  <si>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</si>
  <si>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</si>
  <si>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</si>
  <si>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</si>
  <si>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</si>
  <si>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</si>
  <si>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</si>
  <si>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</si>
  <si>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</si>
  <si>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</si>
  <si>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</si>
  <si>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</si>
  <si>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</si>
  <si>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</si>
  <si>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</si>
  <si>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</si>
  <si>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</si>
  <si>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</si>
  <si>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</si>
  <si>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</si>
  <si>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</si>
  <si>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</si>
  <si>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</si>
  <si>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</si>
  <si>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</si>
  <si>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</si>
  <si>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</si>
  <si>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</si>
  <si>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</si>
  <si>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</si>
  <si>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</si>
  <si>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</si>
  <si>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</si>
  <si>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</si>
  <si>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</si>
  <si>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</si>
  <si>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</si>
  <si>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</si>
  <si>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</si>
  <si>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</si>
  <si>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</si>
  <si>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</si>
  <si>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</si>
  <si>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</si>
  <si>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</si>
  <si>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</si>
  <si>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</si>
  <si>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</si>
  <si>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</si>
  <si>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</si>
  <si>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</si>
  <si>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</si>
  <si>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</si>
  <si>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</si>
  <si>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</si>
  <si>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</si>
  <si>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</si>
  <si>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</si>
  <si>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</si>
  <si>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</si>
  <si>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</si>
  <si>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</si>
  <si>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</si>
  <si>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</si>
  <si>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</si>
  <si>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</si>
  <si>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</si>
  <si>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</si>
  <si>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</si>
  <si>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</si>
  <si>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</si>
  <si>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</si>
  <si>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</si>
  <si>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</si>
  <si>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</si>
  <si>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</si>
  <si>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</si>
  <si>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</si>
  <si>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</si>
  <si>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</si>
  <si>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</si>
  <si>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</si>
  <si>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</si>
  <si>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</si>
  <si>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</si>
  <si>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</si>
  <si>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</si>
  <si>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</si>
  <si>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</si>
  <si>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</si>
  <si>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</si>
  <si>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</si>
  <si>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</si>
  <si>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</si>
  <si>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</si>
  <si>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</si>
  <si>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</si>
  <si>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</si>
  <si>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</si>
  <si>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</si>
  <si>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</si>
  <si>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</si>
  <si>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</si>
  <si>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</si>
  <si>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</si>
  <si>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</si>
  <si>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</si>
  <si>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</si>
  <si>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</si>
  <si>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</si>
  <si>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</si>
  <si>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</si>
  <si>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</si>
  <si>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</si>
  <si>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</si>
  <si>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</si>
  <si>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</si>
  <si>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</si>
  <si>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</si>
  <si>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</si>
  <si>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</si>
  <si>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</si>
  <si>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</si>
  <si>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</si>
  <si>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</si>
  <si>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</si>
  <si>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</si>
  <si>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</si>
  <si>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</si>
  <si>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</si>
  <si>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</si>
  <si>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</si>
  <si>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</si>
  <si>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</si>
  <si>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</si>
  <si>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</si>
  <si>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</si>
  <si>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</si>
  <si>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</si>
  <si>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</si>
  <si>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</si>
  <si>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</si>
  <si>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</si>
  <si>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</si>
  <si>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</si>
  <si>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</si>
  <si>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</si>
  <si>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</si>
  <si>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</si>
  <si>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</si>
  <si>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</si>
  <si>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</si>
  <si>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</si>
  <si>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</si>
  <si>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</si>
  <si>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</si>
  <si>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</si>
  <si>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</si>
  <si>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</si>
  <si>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</si>
  <si>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</si>
  <si>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</si>
  <si>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</si>
  <si>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</si>
  <si>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</si>
  <si>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</si>
  <si>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</si>
  <si>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</si>
  <si>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</si>
  <si>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</si>
  <si>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</si>
  <si>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</si>
  <si>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</si>
  <si>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</si>
  <si>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</si>
  <si>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</si>
  <si>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</si>
  <si>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</si>
  <si>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</si>
  <si>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</si>
  <si>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</si>
  <si>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</si>
  <si>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</si>
  <si>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</si>
  <si>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</si>
  <si>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</si>
  <si>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</si>
  <si>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</si>
  <si>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</si>
  <si>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</si>
  <si>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</si>
  <si>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</si>
  <si>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</si>
  <si>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</si>
  <si>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</si>
  <si>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</si>
  <si>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</si>
  <si>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</si>
  <si>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</si>
  <si>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</si>
  <si>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</si>
  <si>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</si>
  <si>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</si>
  <si>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</si>
  <si>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</si>
  <si>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</si>
  <si>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</si>
  <si>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</si>
  <si>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</si>
  <si>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</si>
  <si>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</si>
  <si>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</si>
  <si>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</si>
  <si>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</si>
  <si>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</si>
  <si>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</si>
  <si>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</si>
  <si>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</si>
  <si>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</si>
  <si>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</si>
  <si>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</si>
  <si>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</si>
  <si>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</si>
  <si>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</si>
  <si>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</si>
  <si>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</si>
  <si>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</si>
  <si>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</si>
  <si>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</si>
  <si>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</si>
  <si>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</si>
  <si>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</si>
  <si>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</si>
  <si>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</si>
  <si>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</si>
  <si>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</si>
  <si>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</si>
  <si>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</si>
  <si>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</si>
  <si>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</si>
  <si>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</si>
  <si>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</si>
  <si>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</si>
  <si>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</si>
  <si>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</si>
  <si>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</si>
  <si>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</si>
  <si>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</si>
  <si>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</si>
  <si>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</si>
  <si>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</si>
  <si>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</si>
  <si>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</si>
  <si>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</si>
  <si>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</si>
  <si>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</si>
  <si>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</si>
  <si>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</si>
  <si>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</si>
  <si>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</si>
  <si>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</si>
  <si>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</si>
  <si>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</si>
  <si>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</si>
  <si>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</si>
  <si>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</si>
  <si>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</si>
  <si>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</si>
  <si>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</si>
  <si>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</si>
  <si>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</si>
  <si>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</si>
  <si>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</si>
  <si>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</si>
  <si>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</si>
  <si>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</si>
  <si>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</si>
  <si>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</si>
  <si>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</si>
  <si>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</si>
  <si>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</si>
  <si>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</si>
  <si>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</si>
  <si>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</si>
  <si>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</si>
  <si>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</si>
  <si>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</si>
  <si>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</si>
  <si>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</si>
  <si>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</si>
  <si>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</si>
  <si>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</si>
  <si>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</si>
  <si>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</si>
  <si>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</si>
  <si>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</si>
  <si>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</si>
  <si>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</si>
  <si>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</si>
  <si>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</si>
  <si>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</si>
  <si>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</si>
  <si>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</si>
  <si>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</si>
  <si>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</si>
  <si>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</si>
  <si>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</si>
  <si>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</si>
  <si>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</si>
  <si>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</si>
  <si>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</si>
  <si>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</si>
  <si>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</si>
  <si>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</si>
  <si>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</si>
  <si>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</si>
  <si>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</si>
  <si>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</si>
  <si>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</si>
  <si>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</si>
  <si>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</si>
  <si>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</si>
  <si>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</si>
  <si>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</si>
  <si>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</si>
  <si>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</si>
  <si>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</si>
  <si>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</si>
  <si>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</si>
  <si>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</si>
  <si>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</si>
  <si>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</si>
  <si>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</si>
  <si>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</si>
  <si>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</si>
  <si>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</si>
  <si>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</si>
  <si>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</si>
  <si>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</si>
  <si>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</si>
  <si>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</si>
  <si>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</si>
  <si>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</si>
  <si>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</si>
  <si>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</si>
  <si>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</si>
  <si>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</si>
  <si>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</si>
  <si>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</si>
  <si>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</si>
  <si>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</si>
  <si>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</si>
  <si>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</si>
  <si>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</si>
  <si>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</si>
  <si>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</si>
  <si>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</si>
  <si>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</si>
  <si>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</si>
  <si>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</si>
  <si>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</si>
  <si>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</si>
  <si>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</si>
  <si>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</si>
  <si>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</si>
  <si>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</si>
  <si>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</si>
  <si>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</si>
  <si>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</si>
  <si>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</si>
  <si>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</si>
  <si>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</si>
  <si>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</si>
  <si>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</si>
  <si>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</si>
  <si>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</si>
  <si>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</si>
  <si>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</si>
  <si>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</si>
  <si>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</si>
  <si>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</si>
  <si>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</si>
  <si>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</si>
  <si>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</si>
  <si>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</si>
  <si>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</si>
  <si>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</si>
  <si>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</si>
  <si>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</si>
  <si>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</si>
  <si>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</si>
  <si>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</si>
  <si>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</si>
  <si>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</si>
  <si>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</si>
  <si>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</si>
  <si>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</si>
  <si>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</si>
  <si>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</si>
  <si>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</si>
  <si>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</si>
  <si>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</si>
  <si>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</si>
  <si>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</si>
  <si>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</si>
  <si>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</si>
  <si>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</si>
  <si>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</si>
  <si>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</si>
  <si>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</si>
  <si>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</si>
  <si>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</si>
  <si>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</si>
  <si>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</si>
  <si>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</si>
  <si>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</si>
  <si>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</si>
  <si>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</si>
  <si>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</si>
  <si>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</si>
  <si>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</si>
  <si>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</si>
  <si>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</si>
  <si>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</si>
  <si>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</si>
  <si>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</si>
  <si>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</si>
  <si>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</si>
  <si>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</si>
  <si>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</si>
  <si>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</si>
  <si>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</si>
  <si>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</si>
  <si>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</si>
  <si>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</si>
  <si>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</si>
  <si>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</si>
  <si>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</si>
  <si>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</si>
  <si>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</si>
  <si>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</si>
  <si>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</si>
  <si>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</si>
  <si>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</si>
  <si>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</si>
  <si>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</si>
  <si>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</si>
  <si>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</si>
  <si>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</si>
  <si>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</si>
  <si>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</si>
  <si>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</si>
  <si>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</si>
  <si>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</si>
  <si>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</si>
  <si>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</si>
  <si>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</si>
  <si>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</si>
  <si>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</si>
  <si>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</si>
  <si>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</si>
  <si>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</si>
  <si>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</si>
  <si>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</si>
  <si>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</si>
  <si>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</si>
  <si>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</si>
  <si>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</si>
  <si>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</si>
  <si>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</si>
  <si>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</si>
  <si>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</si>
  <si>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</si>
  <si>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</si>
  <si>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</si>
  <si>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</si>
  <si>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</si>
  <si>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</si>
  <si>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</si>
  <si>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</si>
  <si>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</si>
  <si>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</si>
  <si>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</si>
  <si>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</si>
  <si>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</si>
  <si>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</si>
  <si>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</si>
  <si>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</si>
  <si>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</si>
  <si>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</si>
  <si>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</si>
  <si>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</si>
  <si>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</si>
  <si>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</si>
  <si>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</si>
  <si>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</si>
  <si>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</si>
  <si>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</si>
  <si>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</si>
  <si>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</si>
  <si>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</si>
  <si>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</si>
  <si>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</si>
  <si>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</si>
  <si>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</si>
  <si>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</si>
  <si>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</si>
  <si>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</si>
  <si>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</si>
  <si>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</si>
  <si>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</si>
  <si>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</si>
  <si>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</si>
  <si>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</si>
  <si>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</si>
  <si>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</si>
  <si>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</si>
  <si>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</si>
  <si>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</si>
  <si>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</si>
  <si>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</si>
  <si>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</si>
  <si>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</si>
  <si>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</si>
  <si>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</si>
  <si>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</si>
  <si>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</si>
  <si>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</si>
  <si>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</si>
  <si>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</si>
  <si>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</si>
  <si>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</si>
  <si>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</si>
  <si>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</si>
  <si>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</si>
  <si>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</si>
  <si>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</si>
  <si>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</si>
  <si>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</si>
  <si>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</si>
  <si>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</si>
  <si>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</si>
  <si>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</si>
  <si>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</si>
  <si>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</si>
  <si>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</si>
  <si>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</si>
  <si>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</si>
  <si>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</si>
  <si>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</si>
  <si>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</si>
  <si>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</si>
  <si>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</si>
  <si>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</si>
  <si>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</si>
  <si>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</si>
  <si>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</si>
  <si>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</si>
  <si>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</si>
  <si>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</si>
  <si>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</si>
  <si>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</si>
  <si>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</si>
  <si>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</si>
  <si>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</si>
  <si>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</si>
  <si>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</si>
  <si>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</si>
  <si>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</si>
  <si>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</si>
  <si>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</si>
  <si>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</si>
  <si>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</si>
  <si>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</si>
  <si>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</si>
  <si>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</si>
  <si>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</si>
  <si>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</si>
  <si>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</si>
  <si>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</si>
  <si>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</si>
  <si>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</si>
  <si>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</si>
  <si>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</si>
  <si>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</si>
  <si>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</si>
  <si>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</si>
  <si>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</si>
  <si>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</si>
  <si>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</si>
  <si>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</si>
  <si>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</si>
  <si>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</si>
  <si>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</si>
  <si>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</si>
  <si>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</si>
  <si>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</si>
  <si>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</si>
  <si>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</si>
  <si>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</si>
  <si>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</si>
  <si>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</si>
  <si>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</si>
  <si>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</si>
  <si>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</si>
  <si>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</si>
  <si>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</si>
  <si>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</si>
  <si>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</si>
  <si>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</si>
  <si>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</si>
  <si>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</si>
  <si>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</si>
  <si>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</si>
  <si>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</si>
  <si>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</si>
  <si>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</si>
  <si>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</si>
  <si>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</si>
  <si>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</si>
  <si>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</si>
  <si>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</si>
  <si>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</si>
  <si>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</si>
  <si>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</si>
  <si>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</si>
  <si>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</si>
  <si>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</si>
  <si>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</si>
  <si>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</si>
  <si>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</si>
  <si>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</si>
  <si>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</si>
  <si>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</si>
  <si>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</si>
  <si>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</si>
  <si>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</si>
  <si>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</si>
  <si>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</si>
  <si>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</si>
  <si>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</si>
  <si>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</si>
  <si>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</si>
  <si>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</si>
  <si>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</si>
  <si>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</si>
  <si>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</si>
  <si>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</si>
  <si>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</si>
  <si>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</si>
  <si>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</si>
  <si>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</si>
  <si>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</si>
  <si>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</si>
  <si>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</si>
  <si>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</si>
  <si>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</si>
  <si>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</si>
  <si>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</si>
  <si>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</si>
  <si>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</si>
  <si>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</si>
  <si>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</si>
  <si>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</si>
  <si>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</si>
  <si>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</si>
  <si>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</si>
  <si>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</si>
  <si>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</si>
  <si>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</si>
  <si>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</si>
  <si>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</si>
  <si>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</si>
  <si>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</si>
  <si>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</si>
  <si>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</si>
  <si>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</si>
  <si>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</si>
  <si>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</si>
  <si>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</si>
  <si>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</si>
  <si>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</si>
  <si>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</si>
  <si>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</si>
  <si>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</si>
  <si>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</si>
  <si>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</si>
  <si>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</si>
  <si>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</si>
  <si>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</si>
  <si>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</si>
  <si>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</si>
  <si>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</si>
  <si>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</si>
  <si>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</si>
  <si>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</si>
  <si>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</si>
  <si>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</si>
  <si>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</si>
  <si>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</si>
  <si>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</si>
  <si>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</si>
  <si>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</si>
  <si>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</si>
  <si>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</si>
  <si>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</si>
  <si>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</si>
  <si>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</si>
  <si>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</si>
  <si>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</si>
  <si>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</si>
  <si>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</si>
  <si>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</si>
  <si>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</si>
  <si>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</si>
  <si>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</si>
  <si>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</si>
  <si>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</si>
  <si>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</si>
  <si>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</si>
  <si>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</si>
  <si>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</si>
  <si>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</si>
  <si>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</si>
  <si>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</si>
  <si>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</si>
  <si>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</si>
  <si>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</si>
  <si>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</si>
  <si>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</si>
  <si>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</si>
  <si>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</si>
  <si>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</si>
  <si>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</si>
  <si>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</si>
  <si>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</si>
  <si>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</si>
  <si>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</si>
  <si>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</si>
  <si>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</si>
  <si>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</si>
  <si>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</si>
  <si>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</si>
  <si>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</si>
  <si>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</si>
  <si>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</si>
  <si>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</si>
  <si>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</si>
  <si>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</si>
  <si>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</si>
  <si>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</si>
  <si>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</si>
  <si>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</si>
  <si>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</si>
  <si>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</si>
  <si>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</si>
  <si>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</si>
  <si>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</si>
  <si>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</si>
  <si>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</si>
  <si>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</si>
  <si>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</si>
  <si>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</si>
  <si>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</si>
  <si>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</si>
  <si>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</si>
  <si>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</si>
  <si>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</si>
  <si>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</si>
  <si>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</si>
  <si>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</si>
  <si>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</si>
  <si>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</si>
  <si>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</si>
  <si>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</si>
  <si>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</si>
  <si>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</si>
  <si>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</si>
  <si>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</si>
  <si>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</si>
  <si>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</si>
  <si>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</si>
  <si>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</si>
  <si>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</si>
  <si>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</si>
  <si>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</si>
  <si>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</si>
  <si>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</si>
  <si>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</si>
  <si>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</si>
  <si>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</si>
  <si>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</si>
  <si>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</si>
  <si>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</si>
  <si>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</si>
  <si>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</si>
  <si>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</si>
  <si>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</si>
  <si>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</si>
  <si>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</si>
  <si>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</si>
  <si>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</si>
  <si>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</si>
  <si>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</si>
  <si>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</si>
  <si>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</si>
  <si>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</si>
  <si>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</si>
  <si>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</si>
  <si>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</si>
  <si>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</si>
  <si>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</si>
  <si>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</si>
  <si>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</si>
  <si>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</si>
  <si>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</si>
  <si>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</si>
  <si>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</si>
  <si>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</si>
  <si>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</si>
  <si>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</si>
  <si>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</si>
  <si>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</si>
  <si>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</si>
  <si>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</si>
  <si>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</si>
  <si>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</si>
  <si>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</si>
  <si>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</si>
  <si>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</si>
  <si>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</si>
  <si>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</si>
  <si>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</si>
  <si>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</si>
  <si>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</si>
  <si>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</si>
  <si>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</si>
  <si>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</si>
  <si>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</si>
  <si>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</si>
  <si>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</si>
  <si>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</si>
  <si>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</si>
  <si>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</si>
  <si>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</si>
  <si>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</si>
  <si>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</si>
  <si>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</si>
  <si>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</si>
  <si>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</si>
  <si>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</si>
  <si>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</si>
  <si>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</si>
  <si>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</si>
  <si>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</si>
  <si>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</si>
  <si>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</si>
  <si>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</si>
  <si>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</si>
  <si>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</si>
  <si>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</si>
  <si>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</si>
  <si>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</si>
  <si>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</si>
  <si>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</si>
  <si>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</si>
  <si>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</si>
  <si>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</si>
  <si>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</si>
  <si>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</si>
  <si>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</si>
  <si>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</si>
  <si>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</si>
  <si>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</si>
  <si>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</si>
  <si>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</si>
  <si>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</si>
  <si>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</si>
  <si>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</si>
  <si>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</si>
  <si>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</si>
  <si>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</si>
  <si>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</si>
  <si>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</si>
  <si>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</si>
  <si>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</si>
  <si>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</si>
  <si>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</si>
  <si>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</si>
  <si>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</si>
  <si>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</si>
  <si>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</si>
  <si>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</si>
  <si>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</si>
  <si>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</si>
  <si>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</si>
  <si>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</si>
  <si>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</si>
  <si>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</si>
  <si>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</si>
  <si>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</si>
  <si>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</si>
  <si>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</si>
  <si>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</si>
  <si>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</si>
  <si>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</si>
  <si>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</si>
  <si>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</si>
  <si>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</si>
  <si>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</si>
  <si>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</si>
  <si>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</si>
  <si>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</si>
  <si>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</si>
  <si>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</si>
  <si>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</si>
  <si>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</si>
  <si>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</si>
  <si>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</si>
  <si>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</si>
  <si>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</si>
  <si>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</si>
  <si>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</si>
  <si>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</si>
  <si>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</si>
  <si>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</si>
  <si>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</si>
  <si>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</si>
  <si>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</si>
  <si>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</si>
  <si>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</si>
  <si>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</si>
  <si>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</si>
  <si>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</si>
  <si>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</si>
  <si>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</si>
  <si>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</si>
  <si>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</si>
  <si>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</si>
  <si>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</si>
  <si>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</si>
  <si>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</si>
  <si>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</si>
  <si>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</si>
  <si>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</si>
  <si>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</si>
  <si>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</si>
  <si>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</si>
  <si>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</si>
  <si>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</si>
  <si>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</si>
  <si>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</si>
  <si>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</si>
  <si>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</si>
  <si>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</si>
  <si>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</si>
  <si>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</si>
  <si>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</si>
  <si>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</si>
  <si>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</si>
  <si>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</si>
  <si>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</si>
  <si>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</si>
  <si>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</si>
  <si>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</si>
  <si>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</si>
  <si>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</si>
  <si>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</si>
  <si>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</si>
  <si>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</si>
  <si>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</si>
  <si>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</si>
  <si>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</si>
  <si>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</si>
  <si>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</si>
  <si>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</si>
  <si>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</si>
  <si>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</si>
  <si>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</si>
  <si>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</si>
  <si>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</si>
  <si>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</si>
  <si>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</si>
  <si>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</si>
  <si>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</si>
  <si>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</si>
  <si>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</si>
  <si>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</si>
  <si>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</si>
  <si>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</si>
  <si>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</si>
  <si>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</si>
  <si>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</si>
  <si>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</si>
  <si>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</si>
  <si>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</si>
  <si>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</si>
  <si>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</si>
  <si>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</si>
  <si>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</si>
  <si>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</si>
  <si>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</si>
  <si>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</si>
  <si>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</si>
  <si>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</si>
  <si>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</si>
  <si>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</si>
  <si>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</si>
  <si>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</si>
  <si>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</si>
  <si>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</si>
  <si>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</si>
  <si>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</si>
  <si>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</si>
  <si>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</si>
  <si>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</si>
  <si>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</si>
  <si>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</si>
  <si>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</si>
  <si>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</si>
  <si>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</si>
  <si>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</si>
  <si>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</si>
  <si>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</si>
  <si>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</si>
  <si>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</si>
  <si>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</si>
  <si>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</si>
  <si>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</si>
  <si>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</si>
  <si>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</si>
  <si>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</si>
  <si>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</si>
  <si>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</si>
  <si>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</si>
  <si>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</si>
  <si>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</si>
  <si>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</si>
  <si>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</si>
  <si>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</si>
  <si>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</si>
  <si>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</si>
  <si>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</si>
  <si>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</si>
  <si>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</si>
  <si>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</si>
  <si>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</si>
  <si>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</si>
  <si>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</si>
  <si>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</si>
  <si>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</si>
  <si>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</si>
  <si>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</si>
  <si>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</si>
  <si>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</si>
  <si>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</si>
  <si>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</si>
  <si>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</si>
  <si>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</si>
  <si>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</si>
  <si>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</si>
  <si>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</si>
  <si>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</si>
  <si>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</si>
  <si>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</si>
  <si>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</si>
  <si>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</si>
  <si>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</si>
  <si>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</si>
  <si>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</si>
  <si>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</si>
  <si>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</si>
  <si>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</si>
  <si>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</si>
  <si>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</si>
  <si>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</si>
  <si>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</si>
  <si>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</si>
  <si>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</si>
  <si>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</si>
  <si>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</si>
  <si>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</si>
  <si>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</si>
  <si>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</si>
  <si>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</si>
  <si>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</si>
  <si>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</si>
  <si>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</si>
  <si>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</si>
  <si>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</si>
  <si>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</si>
  <si>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</si>
  <si>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</si>
  <si>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</si>
  <si>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</si>
  <si>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</si>
  <si>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</si>
  <si>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</si>
  <si>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</si>
  <si>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</si>
  <si>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</si>
  <si>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</si>
  <si>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</si>
  <si>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</si>
  <si>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</si>
  <si>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</si>
  <si>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</si>
  <si>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</si>
  <si>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</si>
  <si>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</si>
  <si>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</si>
  <si>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</si>
  <si>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</si>
  <si>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</si>
  <si>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</si>
  <si>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</si>
  <si>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</si>
  <si>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</si>
  <si>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</si>
  <si>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</si>
  <si>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</si>
  <si>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</si>
  <si>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</si>
  <si>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</si>
  <si>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</si>
  <si>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</si>
  <si>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</si>
  <si>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</si>
  <si>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</si>
  <si>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</si>
  <si>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</si>
  <si>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</si>
  <si>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</si>
  <si>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</si>
  <si>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</si>
  <si>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</si>
  <si>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</si>
  <si>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</si>
  <si>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</si>
  <si>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</si>
  <si>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</si>
  <si>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</si>
  <si>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</si>
  <si>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</si>
  <si>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</si>
  <si>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</si>
  <si>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</si>
  <si>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</si>
  <si>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</si>
  <si>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</si>
  <si>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</si>
  <si>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</si>
  <si>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</si>
  <si>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</si>
  <si>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</si>
  <si>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</si>
  <si>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</si>
  <si>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</si>
  <si>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</si>
  <si>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</si>
  <si>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</si>
  <si>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</si>
  <si>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</si>
  <si>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</si>
  <si>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</si>
  <si>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</si>
  <si>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</si>
  <si>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</si>
  <si>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</si>
  <si>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</si>
  <si>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</si>
  <si>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</si>
  <si>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</si>
  <si>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</si>
  <si>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</si>
  <si>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</si>
  <si>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</si>
  <si>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</si>
  <si>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</si>
  <si>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</si>
  <si>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</si>
  <si>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</si>
  <si>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</si>
  <si>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</si>
  <si>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</si>
  <si>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</si>
  <si>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</si>
  <si>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</si>
  <si>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</si>
  <si>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</si>
  <si>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</si>
  <si>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</si>
  <si>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</si>
  <si>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</si>
  <si>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</si>
  <si>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</si>
  <si>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</si>
  <si>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</si>
  <si>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</si>
  <si>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</si>
  <si>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</si>
  <si>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</si>
  <si>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</si>
  <si>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</si>
  <si>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</si>
  <si>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</si>
  <si>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</si>
  <si>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</si>
  <si>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</si>
  <si>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</si>
  <si>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</si>
  <si>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</si>
  <si>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</si>
  <si>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</si>
  <si>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</si>
  <si>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</si>
  <si>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</si>
  <si>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</si>
  <si>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</si>
  <si>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</si>
  <si>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</si>
  <si>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</si>
  <si>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</si>
  <si>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</si>
  <si>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</si>
  <si>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</si>
  <si>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</si>
  <si>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</si>
  <si>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</si>
  <si>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</si>
  <si>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</si>
  <si>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</si>
  <si>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</si>
  <si>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</si>
  <si>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</si>
  <si>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</si>
  <si>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</si>
  <si>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</si>
  <si>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</si>
  <si>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</si>
  <si>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</si>
  <si>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</si>
  <si>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</si>
  <si>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</si>
  <si>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</si>
  <si>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</si>
  <si>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</si>
  <si>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</si>
  <si>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</si>
  <si>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</si>
  <si>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</si>
  <si>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</si>
  <si>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</si>
  <si>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</si>
  <si>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</si>
  <si>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</si>
  <si>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</si>
  <si>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</si>
  <si>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</si>
  <si>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</si>
  <si>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</si>
  <si>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</si>
  <si>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</si>
  <si>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</si>
  <si>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</si>
  <si>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</si>
  <si>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</si>
  <si>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</si>
  <si>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</si>
  <si>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</si>
  <si>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</si>
  <si>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</si>
  <si>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</si>
  <si>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</si>
  <si>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</si>
  <si>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</si>
  <si>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</si>
  <si>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</si>
  <si>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</si>
  <si>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</si>
  <si>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</si>
  <si>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</si>
  <si>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</si>
  <si>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</si>
  <si>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</si>
  <si>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</si>
  <si>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</si>
  <si>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</si>
  <si>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</si>
  <si>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</si>
  <si>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</si>
  <si>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</si>
  <si>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</si>
  <si>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</si>
  <si>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</si>
  <si>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</si>
  <si>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</si>
  <si>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</si>
  <si>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</si>
  <si>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</si>
  <si>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</si>
  <si>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</si>
  <si>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</si>
  <si>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</si>
  <si>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</si>
  <si>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</si>
  <si>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</si>
  <si>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</si>
  <si>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</si>
  <si>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</si>
  <si>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</si>
  <si>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</si>
  <si>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</si>
  <si>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</si>
  <si>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</si>
  <si>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</si>
  <si>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</si>
  <si>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</si>
  <si>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</si>
  <si>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</si>
  <si>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</si>
  <si>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</si>
  <si>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</si>
  <si>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</si>
  <si>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</si>
  <si>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</si>
  <si>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</si>
  <si>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</si>
  <si>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</si>
  <si>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</si>
  <si>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</si>
  <si>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</si>
  <si>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</si>
  <si>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</si>
  <si>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</si>
  <si>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</si>
  <si>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</si>
  <si>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</si>
  <si>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</si>
  <si>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</si>
  <si>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</si>
  <si>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</si>
  <si>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</si>
  <si>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</si>
  <si>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</si>
  <si>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</si>
  <si>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</si>
  <si>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</si>
  <si>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</si>
  <si>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</si>
  <si>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</si>
  <si>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</si>
  <si>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</si>
  <si>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</si>
  <si>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</si>
  <si>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</si>
  <si>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</si>
  <si>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</si>
  <si>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</si>
  <si>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</si>
  <si>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</si>
  <si>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</si>
  <si>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</si>
  <si>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</si>
  <si>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</si>
  <si>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</si>
  <si>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</si>
  <si>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</si>
  <si>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</si>
  <si>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</si>
  <si>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</si>
  <si>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</si>
  <si>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</si>
  <si>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</si>
  <si>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</si>
  <si>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</si>
  <si>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</si>
  <si>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</si>
  <si>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</si>
  <si>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</si>
  <si>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</si>
  <si>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</si>
  <si>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</si>
  <si>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</si>
  <si>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</si>
  <si>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</si>
  <si>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</si>
  <si>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</si>
  <si>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</si>
  <si>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</si>
  <si>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</si>
  <si>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</si>
  <si>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</si>
  <si>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</si>
  <si>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</si>
  <si>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</si>
  <si>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</si>
  <si>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</si>
  <si>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</si>
  <si>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</si>
  <si>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</si>
  <si>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</si>
  <si>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</si>
  <si>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</si>
  <si>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</si>
  <si>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</si>
  <si>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</si>
  <si>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</si>
  <si>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</si>
  <si>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</si>
  <si>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</si>
  <si>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</si>
  <si>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</si>
  <si>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</si>
  <si>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</si>
  <si>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</si>
  <si>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</si>
  <si>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</si>
  <si>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</si>
  <si>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</si>
  <si>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</si>
  <si>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</si>
  <si>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</si>
  <si>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</si>
  <si>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</si>
  <si>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</si>
  <si>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</si>
  <si>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</si>
  <si>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</si>
  <si>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</si>
  <si>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</si>
  <si>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</si>
  <si>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</si>
  <si>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</si>
  <si>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</si>
  <si>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</si>
  <si>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</si>
  <si>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</si>
  <si>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</si>
  <si>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</si>
  <si>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</si>
  <si>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</si>
  <si>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</si>
  <si>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</si>
  <si>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</si>
  <si>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</si>
  <si>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</si>
  <si>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</si>
  <si>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</si>
  <si>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</si>
  <si>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</si>
  <si>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</si>
  <si>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</si>
  <si>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</si>
  <si>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</si>
  <si>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</si>
  <si>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</si>
  <si>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</si>
  <si>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</si>
  <si>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</si>
  <si>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</si>
  <si>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</si>
  <si>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</si>
  <si>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</si>
  <si>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</si>
  <si>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</si>
  <si>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</si>
  <si>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</si>
  <si>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</si>
  <si>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</si>
  <si>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</si>
  <si>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</si>
  <si>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</si>
  <si>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</si>
  <si>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</si>
  <si>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</si>
  <si>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</si>
  <si>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</si>
  <si>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</si>
  <si>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</si>
  <si>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</si>
  <si>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</si>
  <si>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</si>
  <si>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</si>
  <si>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</si>
  <si>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</si>
  <si>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</si>
  <si>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</si>
  <si>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</si>
  <si>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</si>
  <si>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</si>
  <si>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</si>
  <si>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</si>
  <si>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</si>
  <si>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</si>
  <si>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</si>
  <si>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</si>
  <si>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</si>
  <si>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</si>
  <si>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</si>
  <si>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</si>
  <si>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</si>
  <si>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</si>
  <si>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</si>
  <si>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</si>
  <si>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</si>
  <si>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</si>
  <si>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</si>
  <si>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</si>
  <si>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</si>
  <si>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</si>
  <si>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</si>
  <si>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</si>
  <si>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</si>
  <si>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</si>
  <si>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</si>
  <si>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</si>
  <si>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</si>
  <si>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</si>
  <si>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</si>
  <si>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</si>
  <si>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</si>
  <si>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</si>
  <si>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</si>
  <si>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</si>
  <si>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</si>
  <si>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</si>
  <si>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</si>
  <si>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</si>
  <si>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</si>
  <si>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</si>
  <si>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</si>
  <si>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</si>
  <si>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</si>
  <si>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</si>
  <si>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</si>
  <si>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</si>
  <si>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</si>
  <si>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</si>
  <si>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</si>
  <si>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</si>
  <si>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</si>
  <si>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</si>
  <si>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</si>
  <si>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</si>
  <si>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</si>
  <si>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</si>
  <si>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</si>
  <si>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</si>
  <si>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</si>
  <si>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</si>
  <si>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</si>
  <si>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</si>
  <si>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</si>
  <si>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</si>
  <si>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</si>
  <si>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</si>
  <si>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</si>
  <si>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</si>
  <si>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</si>
  <si>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</si>
  <si>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</si>
  <si>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</si>
  <si>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</si>
  <si>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</si>
  <si>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</si>
  <si>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</si>
  <si>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</si>
  <si>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</si>
  <si>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</si>
  <si>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</si>
  <si>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</si>
  <si>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</si>
  <si>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</si>
  <si>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</si>
  <si>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</si>
  <si>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</si>
  <si>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</si>
  <si>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</si>
  <si>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</si>
  <si>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</si>
  <si>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</si>
  <si>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</si>
  <si>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</si>
  <si>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</si>
  <si>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</si>
  <si>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</si>
  <si>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</si>
  <si>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</si>
  <si>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</si>
  <si>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</si>
  <si>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</si>
  <si>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</si>
  <si>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</si>
  <si>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</si>
  <si>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</si>
  <si>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</si>
  <si>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</si>
  <si>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</si>
  <si>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</si>
  <si>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</si>
  <si>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</si>
  <si>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</si>
  <si>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</si>
  <si>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</si>
  <si>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</si>
  <si>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</si>
  <si>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</si>
  <si>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</si>
  <si>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</si>
  <si>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</si>
  <si>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</si>
  <si>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</si>
  <si>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</si>
  <si>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</si>
  <si>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</si>
  <si>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</si>
  <si>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</si>
  <si>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</si>
  <si>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</si>
  <si>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</si>
  <si>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</si>
  <si>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</si>
  <si>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</si>
  <si>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</si>
  <si>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</si>
  <si>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</si>
  <si>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</si>
  <si>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</si>
  <si>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</si>
  <si>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</si>
  <si>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</si>
  <si>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</si>
  <si>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</si>
  <si>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</si>
  <si>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</si>
  <si>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</si>
  <si>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</si>
  <si>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</si>
  <si>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</si>
  <si>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</si>
  <si>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</si>
  <si>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</si>
  <si>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</si>
  <si>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</si>
  <si>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</si>
  <si>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</si>
  <si>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</si>
  <si>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</si>
  <si>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</si>
  <si>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</si>
  <si>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</si>
  <si>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</si>
  <si>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</si>
  <si>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</si>
  <si>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</si>
  <si>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</si>
  <si>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</si>
  <si>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</si>
  <si>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</si>
  <si>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</si>
  <si>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</si>
  <si>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</si>
  <si>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</si>
  <si>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</si>
  <si>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</si>
  <si>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</si>
  <si>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</si>
  <si>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</si>
  <si>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</si>
  <si>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</si>
  <si>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</si>
  <si>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</si>
  <si>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</si>
  <si>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</si>
  <si>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</si>
  <si>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</si>
  <si>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</si>
  <si>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</si>
  <si>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</si>
  <si>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</si>
  <si>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</si>
  <si>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</si>
  <si>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</si>
  <si>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</si>
  <si>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</si>
  <si>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</si>
  <si>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</si>
  <si>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</si>
  <si>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</si>
  <si>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</si>
  <si>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</si>
  <si>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</si>
  <si>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</si>
  <si>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</si>
  <si>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</si>
  <si>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</si>
  <si>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</si>
  <si>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</si>
  <si>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</si>
  <si>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</si>
  <si>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</si>
  <si>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</si>
  <si>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</si>
  <si>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</si>
  <si>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</si>
  <si>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</si>
  <si>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</si>
  <si>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</si>
  <si>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</si>
  <si>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</si>
  <si>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</si>
  <si>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</si>
  <si>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</si>
  <si>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</si>
  <si>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</si>
  <si>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</si>
  <si>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</si>
  <si>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</si>
  <si>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</si>
  <si>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</si>
  <si>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</si>
  <si>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</si>
  <si>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</si>
  <si>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</si>
  <si>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</si>
  <si>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</si>
  <si>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</si>
  <si>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</si>
  <si>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</si>
  <si>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</si>
  <si>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</si>
  <si>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</si>
  <si>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</si>
  <si>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</si>
  <si>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</si>
  <si>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</si>
  <si>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</si>
  <si>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</si>
  <si>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</si>
  <si>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</si>
  <si>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</si>
  <si>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</si>
  <si>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</si>
  <si>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</si>
  <si>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</si>
  <si>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</si>
  <si>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</si>
  <si>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</si>
  <si>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</si>
  <si>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</si>
  <si>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</si>
  <si>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</si>
  <si>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</si>
  <si>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</si>
  <si>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</si>
  <si>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</si>
  <si>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</si>
  <si>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</si>
  <si>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</si>
  <si>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</si>
  <si>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</si>
  <si>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</si>
  <si>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</si>
  <si>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</si>
  <si>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</si>
  <si>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</si>
  <si>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</si>
  <si>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</si>
  <si>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</si>
  <si>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</si>
  <si>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</si>
  <si>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</si>
  <si>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</si>
  <si>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</si>
  <si>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</si>
  <si>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</si>
  <si>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</si>
  <si>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</si>
  <si>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</si>
  <si>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</si>
  <si>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</si>
  <si>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</si>
  <si>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</si>
  <si>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</si>
  <si>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</si>
  <si>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</si>
  <si>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</si>
  <si>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</si>
  <si>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</si>
  <si>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</si>
  <si>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</si>
  <si>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</si>
  <si>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</si>
  <si>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</si>
  <si>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</si>
  <si>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</si>
  <si>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</si>
  <si>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</si>
  <si>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</si>
  <si>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</si>
  <si>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</si>
  <si>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</si>
  <si>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</si>
  <si>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</si>
  <si>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</si>
  <si>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</si>
  <si>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</si>
  <si>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</si>
  <si>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</si>
  <si>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</si>
  <si>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</si>
  <si>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</si>
  <si>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</si>
  <si>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</si>
  <si>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</si>
  <si>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</si>
  <si>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</si>
  <si>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</si>
  <si>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</si>
  <si>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</si>
  <si>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</si>
  <si>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</si>
  <si>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</si>
  <si>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</si>
  <si>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</si>
  <si>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</si>
  <si>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</si>
  <si>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</si>
  <si>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</si>
  <si>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</si>
  <si>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</si>
  <si>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</si>
  <si>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</si>
  <si>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</si>
  <si>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</si>
  <si>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</si>
  <si>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</si>
  <si>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</si>
  <si>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</si>
  <si>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</si>
  <si>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</si>
  <si>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</si>
  <si>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</si>
  <si>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</si>
  <si>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</si>
  <si>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</si>
  <si>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</si>
  <si>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</si>
  <si>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</si>
  <si>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</si>
  <si>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</si>
  <si>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</si>
  <si>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</si>
  <si>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</si>
  <si>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</si>
  <si>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</si>
  <si>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</si>
  <si>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</si>
  <si>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</si>
  <si>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</si>
  <si>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</si>
  <si>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</si>
  <si>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</si>
  <si>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</si>
  <si>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</si>
  <si>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</si>
  <si>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</si>
  <si>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</si>
  <si>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</si>
  <si>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</si>
  <si>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</si>
  <si>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</si>
  <si>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</si>
  <si>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</si>
  <si>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</si>
  <si>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</si>
  <si>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</si>
  <si>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</si>
  <si>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</si>
  <si>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</si>
  <si>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</si>
  <si>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</si>
  <si>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</si>
  <si>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</si>
  <si>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</si>
  <si>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</si>
  <si>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</si>
  <si>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</si>
  <si>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</si>
  <si>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</si>
  <si>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</si>
  <si>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</si>
  <si>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</si>
  <si>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</si>
  <si>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</si>
  <si>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</si>
  <si>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</si>
  <si>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</si>
  <si>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</si>
  <si>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</si>
  <si>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</si>
  <si>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</si>
  <si>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</si>
  <si>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</si>
  <si>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</si>
  <si>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</si>
  <si>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</si>
  <si>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</si>
  <si>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</si>
  <si>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</si>
  <si>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</si>
  <si>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</si>
  <si>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</si>
  <si>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</si>
  <si>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</si>
  <si>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</si>
  <si>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</si>
  <si>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</si>
  <si>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</si>
  <si>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</si>
  <si>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</si>
  <si>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</si>
  <si>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</si>
  <si>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</si>
  <si>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</si>
  <si>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</si>
  <si>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</si>
  <si>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</si>
  <si>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</si>
  <si>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</si>
  <si>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</si>
  <si>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</si>
  <si>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</si>
  <si>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</si>
  <si>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</si>
  <si>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</si>
  <si>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</si>
  <si>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</si>
  <si>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</si>
  <si>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</si>
  <si>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</si>
  <si>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</si>
  <si>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</si>
  <si>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</si>
  <si>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</si>
  <si>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</si>
  <si>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</si>
  <si>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</si>
  <si>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</si>
  <si>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</si>
  <si>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</si>
  <si>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</si>
  <si>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</si>
  <si>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</si>
  <si>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</si>
  <si>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</si>
  <si>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</si>
  <si>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</si>
  <si>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</si>
  <si>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</si>
  <si>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</si>
  <si>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</si>
  <si>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</si>
  <si>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</si>
  <si>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</si>
  <si>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</si>
  <si>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</si>
  <si>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</si>
  <si>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</si>
  <si>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</si>
  <si>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</si>
  <si>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</si>
  <si>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</si>
  <si>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</si>
  <si>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</si>
  <si>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</si>
  <si>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</si>
  <si>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</si>
  <si>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</si>
  <si>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</si>
  <si>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</si>
  <si>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</si>
  <si>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</si>
  <si>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</si>
  <si>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</si>
  <si>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</si>
  <si>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</si>
  <si>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</si>
  <si>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</si>
  <si>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</si>
  <si>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</si>
  <si>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</si>
  <si>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</si>
  <si>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</si>
  <si>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</si>
  <si>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</si>
  <si>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</si>
  <si>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</si>
  <si>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</si>
  <si>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</si>
  <si>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</si>
  <si>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</si>
  <si>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</si>
  <si>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</si>
  <si>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</si>
  <si>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</si>
  <si>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</si>
  <si>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</si>
  <si>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</si>
  <si>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</si>
  <si>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</si>
  <si>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</si>
  <si>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</si>
  <si>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</si>
  <si>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</si>
  <si>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</si>
  <si>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</si>
  <si>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</si>
  <si>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</si>
  <si>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</si>
  <si>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</si>
  <si>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</si>
  <si>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</si>
  <si>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</si>
  <si>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</si>
  <si>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</si>
  <si>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</si>
  <si>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</si>
  <si>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</si>
  <si>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</si>
  <si>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</si>
  <si>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</si>
  <si>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</si>
  <si>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</si>
  <si>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</si>
  <si>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</si>
  <si>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</si>
  <si>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</si>
  <si>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</si>
  <si>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</si>
  <si>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</si>
  <si>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</si>
  <si>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</si>
  <si>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</si>
  <si>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</si>
  <si>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</si>
  <si>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</si>
  <si>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</si>
  <si>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</si>
  <si>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</si>
  <si>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</si>
  <si>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</si>
  <si>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</si>
  <si>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</si>
  <si>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</si>
  <si>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</si>
  <si>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</si>
  <si>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</si>
  <si>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</si>
  <si>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</si>
  <si>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</si>
  <si>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</si>
  <si>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</si>
  <si>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</si>
  <si>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</si>
  <si>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</si>
  <si>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</si>
  <si>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</si>
  <si>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</si>
  <si>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</si>
  <si>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</si>
  <si>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</si>
  <si>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</si>
  <si>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</si>
  <si>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</si>
  <si>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</si>
  <si>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</si>
  <si>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</si>
  <si>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</si>
  <si>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</si>
  <si>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</si>
  <si>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</si>
  <si>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</si>
  <si>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</si>
  <si>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</si>
  <si>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</si>
  <si>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</si>
  <si>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</si>
  <si>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</si>
  <si>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</si>
  <si>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</si>
  <si>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</si>
  <si>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</si>
  <si>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</si>
  <si>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</si>
  <si>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</si>
  <si>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</si>
  <si>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</si>
  <si>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</si>
  <si>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</si>
  <si>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</si>
  <si>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</si>
  <si>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</si>
  <si>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</si>
  <si>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</si>
  <si>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</si>
  <si>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</si>
  <si>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</si>
  <si>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</si>
  <si>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</si>
  <si>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</si>
  <si>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</si>
  <si>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</si>
  <si>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</si>
  <si>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</si>
  <si>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</si>
  <si>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</si>
  <si>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</si>
  <si>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</si>
  <si>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</si>
  <si>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</si>
  <si>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</si>
  <si>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</si>
  <si>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</si>
  <si>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</si>
  <si>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</si>
  <si>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</si>
  <si>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</si>
  <si>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</si>
  <si>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</si>
  <si>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</si>
  <si>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</si>
  <si>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</si>
  <si>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</si>
  <si>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</si>
  <si>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</si>
  <si>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</si>
  <si>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</si>
  <si>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</si>
  <si>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</si>
  <si>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</si>
  <si>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</si>
  <si>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</si>
  <si>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</si>
  <si>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</si>
  <si>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</si>
  <si>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</si>
  <si>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</si>
  <si>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</si>
  <si>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</si>
  <si>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</si>
  <si>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</si>
  <si>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</si>
  <si>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</si>
  <si>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</si>
  <si>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</si>
  <si>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</si>
  <si>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</si>
  <si>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</si>
  <si>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</si>
  <si>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</si>
  <si>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</si>
  <si>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</si>
  <si>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</si>
  <si>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</si>
  <si>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</si>
  <si>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</si>
  <si>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</si>
  <si>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</si>
  <si>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</si>
  <si>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</si>
  <si>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</si>
  <si>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</si>
  <si>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</si>
  <si>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</si>
  <si>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</si>
  <si>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</si>
  <si>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</si>
  <si>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</si>
  <si>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</si>
  <si>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</si>
  <si>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</si>
  <si>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</si>
  <si>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</si>
  <si>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</si>
  <si>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</si>
  <si>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</si>
  <si>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</si>
  <si>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</si>
  <si>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</si>
  <si>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</si>
  <si>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</si>
  <si>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</si>
  <si>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</si>
  <si>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</si>
  <si>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</si>
  <si>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</si>
  <si>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</si>
  <si>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</si>
  <si>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</si>
  <si>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</si>
  <si>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</si>
  <si>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</si>
  <si>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</si>
  <si>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</si>
  <si>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</si>
  <si>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</si>
  <si>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</si>
  <si>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</si>
  <si>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</si>
  <si>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</si>
  <si>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</si>
  <si>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</si>
  <si>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</si>
  <si>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</si>
  <si>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</si>
  <si>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</si>
  <si>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</si>
  <si>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</si>
  <si>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</si>
  <si>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</si>
  <si>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</si>
  <si>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</si>
  <si>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</si>
  <si>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</si>
  <si>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</si>
  <si>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</si>
  <si>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</si>
  <si>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</si>
  <si>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</si>
  <si>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</si>
  <si>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</si>
  <si>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</si>
  <si>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</si>
  <si>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</si>
  <si>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</si>
  <si>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</si>
  <si>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</si>
  <si>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</si>
  <si>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</si>
  <si>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</si>
  <si>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</si>
  <si>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</si>
  <si>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</si>
  <si>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</si>
  <si>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</si>
  <si>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</si>
  <si>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</si>
  <si>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</si>
  <si>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</si>
  <si>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</si>
  <si>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</si>
  <si>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</si>
  <si>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</si>
  <si>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</si>
  <si>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</si>
  <si>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</si>
  <si>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</si>
  <si>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</si>
  <si>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</si>
  <si>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</si>
  <si>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</si>
  <si>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</si>
  <si>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</si>
  <si>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</si>
  <si>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</si>
  <si>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</si>
  <si>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</si>
  <si>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</si>
  <si>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</si>
  <si>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</si>
  <si>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</si>
  <si>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</si>
  <si>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</si>
  <si>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</si>
  <si>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</si>
  <si>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</si>
  <si>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</si>
  <si>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</si>
  <si>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</si>
  <si>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</si>
  <si>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</si>
  <si>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</si>
  <si>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</si>
  <si>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</si>
  <si>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</si>
  <si>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</si>
  <si>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</si>
  <si>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</si>
  <si>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</si>
  <si>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</si>
  <si>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</si>
  <si>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</si>
  <si>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</si>
  <si>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</si>
  <si>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</si>
  <si>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</si>
  <si>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</si>
  <si>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</si>
  <si>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</si>
  <si>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</si>
  <si>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</si>
  <si>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</si>
  <si>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</si>
  <si>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</si>
  <si>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</si>
  <si>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</si>
  <si>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</si>
  <si>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</si>
  <si>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</si>
  <si>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</si>
  <si>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</si>
  <si>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</si>
  <si>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</si>
  <si>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</si>
  <si>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</si>
  <si>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</si>
  <si>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</si>
  <si>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</si>
  <si>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</si>
  <si>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</si>
  <si>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</si>
  <si>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</si>
  <si>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</si>
  <si>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</si>
  <si>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</si>
  <si>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</si>
  <si>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</si>
  <si>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</si>
  <si>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</si>
  <si>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</si>
  <si>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</si>
  <si>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</si>
  <si>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</si>
  <si>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</si>
  <si>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</si>
  <si>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</si>
  <si>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</si>
  <si>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</si>
  <si>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</si>
  <si>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</si>
  <si>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</si>
  <si>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</si>
  <si>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</si>
  <si>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</si>
  <si>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</si>
  <si>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</si>
  <si>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</si>
  <si>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</si>
  <si>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</si>
  <si>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</si>
  <si>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</si>
  <si>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</si>
  <si>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</si>
  <si>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</si>
  <si>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</si>
  <si>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</si>
  <si>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</si>
  <si>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</si>
  <si>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</si>
  <si>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</si>
  <si>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</si>
  <si>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</si>
  <si>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</si>
  <si>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</si>
  <si>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</si>
  <si>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</si>
  <si>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</si>
  <si>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</si>
  <si>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</si>
  <si>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</si>
  <si>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</si>
  <si>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</si>
  <si>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</si>
  <si>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</si>
  <si>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</si>
  <si>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</si>
  <si>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</si>
  <si>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</si>
  <si>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</si>
  <si>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</si>
  <si>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</si>
  <si>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</si>
  <si>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</si>
  <si>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</si>
  <si>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</si>
  <si>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</si>
  <si>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</si>
  <si>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</si>
  <si>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</si>
  <si>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</si>
  <si>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</si>
  <si>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</si>
  <si>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</si>
  <si>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</si>
  <si>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</si>
  <si>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</si>
  <si>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</si>
  <si>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</si>
  <si>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</si>
  <si>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</si>
  <si>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</si>
  <si>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</si>
  <si>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</si>
  <si>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</si>
  <si>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</si>
  <si>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</si>
  <si>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</si>
  <si>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</si>
  <si>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</si>
  <si>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</si>
  <si>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</si>
  <si>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</si>
  <si>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</si>
  <si>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</si>
  <si>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</si>
  <si>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</si>
  <si>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</si>
  <si>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</si>
  <si>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</si>
  <si>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</si>
  <si>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</si>
  <si>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</si>
  <si>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</si>
  <si>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</si>
  <si>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</si>
  <si>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</si>
  <si>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</si>
  <si>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</si>
  <si>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</si>
  <si>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</si>
  <si>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</si>
  <si>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</si>
  <si>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</si>
  <si>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</si>
  <si>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</si>
  <si>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</si>
  <si>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</si>
  <si>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</si>
  <si>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</si>
  <si>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</si>
  <si>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</si>
  <si>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</si>
  <si>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</si>
  <si>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</si>
  <si>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</si>
  <si>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</si>
  <si>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</si>
  <si>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</si>
  <si>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</si>
  <si>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</si>
  <si>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</si>
  <si>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</si>
  <si>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</si>
  <si>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</si>
  <si>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</si>
  <si>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</si>
  <si>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</si>
  <si>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</si>
  <si>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</si>
  <si>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</si>
  <si>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</si>
  <si>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</si>
  <si>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</si>
  <si>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</si>
  <si>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</si>
  <si>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</si>
  <si>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</si>
  <si>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</si>
  <si>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</si>
  <si>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</si>
  <si>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</si>
  <si>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</si>
  <si>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</si>
  <si>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</si>
  <si>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</si>
  <si>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</si>
  <si>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</si>
  <si>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</si>
  <si>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</si>
  <si>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</si>
  <si>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</si>
  <si>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</si>
  <si>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</si>
  <si>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</si>
  <si>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</si>
  <si>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</si>
  <si>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</si>
  <si>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</si>
  <si>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</si>
  <si>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</si>
  <si>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</si>
  <si>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</si>
  <si>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</si>
  <si>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</si>
  <si>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</si>
  <si>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</si>
  <si>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</si>
  <si>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</si>
  <si>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</si>
  <si>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</si>
  <si>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</si>
  <si>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</si>
  <si>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</si>
  <si>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</si>
  <si>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</si>
  <si>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</si>
  <si>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</si>
  <si>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</si>
  <si>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</si>
  <si>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</si>
  <si>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</si>
  <si>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</si>
  <si>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</si>
  <si>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</si>
  <si>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</si>
  <si>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</si>
  <si>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</si>
  <si>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</si>
  <si>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</si>
  <si>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</si>
  <si>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</si>
  <si>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</si>
  <si>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</si>
  <si>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</si>
  <si>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</si>
  <si>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</si>
  <si>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</si>
  <si>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</si>
  <si>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</si>
  <si>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</si>
  <si>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</si>
  <si>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</si>
  <si>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</si>
  <si>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</si>
  <si>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</si>
  <si>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</si>
  <si>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</si>
  <si>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</si>
  <si>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</si>
  <si>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</si>
  <si>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</si>
  <si>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</si>
  <si>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</si>
  <si>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</si>
  <si>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</si>
  <si>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</si>
  <si>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</si>
  <si>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</si>
  <si>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</si>
  <si>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</si>
  <si>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</si>
  <si>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</si>
  <si>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</si>
  <si>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</si>
  <si>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</si>
  <si>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</si>
  <si>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</si>
  <si>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</si>
  <si>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</si>
  <si>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</si>
  <si>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</si>
  <si>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</si>
  <si>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</si>
  <si>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</si>
  <si>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</si>
  <si>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</si>
  <si>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</si>
  <si>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</si>
  <si>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</si>
  <si>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</si>
  <si>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</si>
  <si>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</si>
  <si>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</si>
  <si>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</si>
  <si>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</si>
  <si>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</si>
  <si>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</si>
  <si>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</si>
  <si>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</si>
  <si>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</si>
  <si>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</si>
  <si>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</si>
  <si>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</si>
  <si>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</si>
  <si>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</si>
  <si>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</si>
  <si>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</si>
  <si>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</si>
  <si>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</si>
  <si>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</si>
  <si>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</si>
  <si>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</si>
  <si>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</si>
  <si>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</si>
  <si>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</si>
  <si>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</si>
  <si>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</si>
  <si>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</si>
  <si>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</si>
  <si>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</si>
  <si>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</si>
  <si>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</si>
  <si>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</si>
  <si>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</si>
  <si>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</si>
  <si>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</si>
  <si>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</si>
  <si>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</si>
  <si>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</si>
  <si>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</si>
  <si>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</si>
  <si>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</si>
  <si>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</si>
  <si>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</si>
  <si>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</si>
  <si>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</si>
  <si>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</si>
  <si>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</si>
  <si>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</si>
  <si>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</si>
  <si>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</si>
  <si>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</si>
  <si>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</si>
  <si>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</si>
  <si>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</si>
  <si>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</si>
  <si>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</si>
  <si>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</si>
  <si>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</si>
  <si>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</si>
  <si>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</si>
  <si>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</si>
  <si>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</si>
  <si>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</si>
  <si>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</si>
  <si>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</si>
  <si>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</si>
  <si>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</si>
  <si>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</si>
  <si>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</si>
  <si>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</si>
  <si>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</si>
  <si>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</si>
  <si>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</si>
  <si>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</si>
  <si>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</si>
  <si>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</si>
  <si>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</si>
  <si>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</si>
  <si>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</si>
  <si>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</si>
  <si>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</si>
  <si>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</si>
  <si>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</si>
  <si>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</si>
  <si>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</si>
  <si>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</si>
  <si>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</si>
  <si>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</si>
  <si>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</si>
  <si>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</si>
  <si>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</si>
  <si>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</si>
  <si>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</si>
  <si>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</si>
  <si>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</si>
  <si>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</si>
  <si>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</si>
  <si>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</si>
  <si>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</si>
  <si>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</si>
  <si>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</si>
  <si>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</si>
  <si>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</si>
  <si>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</si>
  <si>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</si>
  <si>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</si>
  <si>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</si>
  <si>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</si>
  <si>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</si>
  <si>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</si>
  <si>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</si>
  <si>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</si>
  <si>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</si>
  <si>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</si>
  <si>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</si>
  <si>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</si>
  <si>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</si>
  <si>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</si>
  <si>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</si>
  <si>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</si>
  <si>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</si>
  <si>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</si>
  <si>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</si>
  <si>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</si>
  <si>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</si>
  <si>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</si>
  <si>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</si>
  <si>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</si>
  <si>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</si>
  <si>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</si>
  <si>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</si>
  <si>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</si>
  <si>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</si>
  <si>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</si>
  <si>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</si>
  <si>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</si>
  <si>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</si>
  <si>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</si>
  <si>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</si>
  <si>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</si>
  <si>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</si>
  <si>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</si>
  <si>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</si>
  <si>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</si>
  <si>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</si>
  <si>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</si>
  <si>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</si>
  <si>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</si>
  <si>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</si>
  <si>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</si>
  <si>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</si>
  <si>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</si>
  <si>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</si>
  <si>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</si>
  <si>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</si>
  <si>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</si>
  <si>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</si>
  <si>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</si>
  <si>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</si>
  <si>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</si>
  <si>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</si>
  <si>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</si>
  <si>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</si>
  <si>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</si>
  <si>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</si>
  <si>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</si>
  <si>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</si>
  <si>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</si>
  <si>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</si>
  <si>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</si>
  <si>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</si>
  <si>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</si>
  <si>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</si>
  <si>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</si>
  <si>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</si>
  <si>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</si>
  <si>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</si>
  <si>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</si>
  <si>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</si>
  <si>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</si>
  <si>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</si>
  <si>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</si>
  <si>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</si>
  <si>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</si>
  <si>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</si>
  <si>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</si>
  <si>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</si>
  <si>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</si>
  <si>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</si>
  <si>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</si>
  <si>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</si>
  <si>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</si>
  <si>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</si>
  <si>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</si>
  <si>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</si>
  <si>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</si>
  <si>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</si>
  <si>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</si>
  <si>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</si>
  <si>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</si>
  <si>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</si>
  <si>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</si>
  <si>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</si>
  <si>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</si>
  <si>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</si>
  <si>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</si>
  <si>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</si>
  <si>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</si>
  <si>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</si>
  <si>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</si>
  <si>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</si>
  <si>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</si>
  <si>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</si>
  <si>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</si>
  <si>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</si>
  <si>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</si>
  <si>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</si>
  <si>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</si>
  <si>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</si>
  <si>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</si>
  <si>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</si>
  <si>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</si>
  <si>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</si>
  <si>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</si>
  <si>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</si>
  <si>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</si>
  <si>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</si>
  <si>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</si>
  <si>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</si>
  <si>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</si>
  <si>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</si>
  <si>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</si>
  <si>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</si>
  <si>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</si>
  <si>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</si>
  <si>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</si>
  <si>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</si>
  <si>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</si>
  <si>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</si>
  <si>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</si>
  <si>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</si>
  <si>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</si>
  <si>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</si>
  <si>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</si>
  <si>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</si>
  <si>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</si>
  <si>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</si>
  <si>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</si>
  <si>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</si>
  <si>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</si>
  <si>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</si>
  <si>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</si>
  <si>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</si>
  <si>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</si>
  <si>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</si>
  <si>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</si>
  <si>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</si>
  <si>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</si>
  <si>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</si>
  <si>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</si>
  <si>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</si>
  <si>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</si>
  <si>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</si>
  <si>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</si>
  <si>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</si>
  <si>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</si>
  <si>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</si>
  <si>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</si>
  <si>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</si>
  <si>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</si>
  <si>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</si>
  <si>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</si>
  <si>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</si>
  <si>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</si>
  <si>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</si>
  <si>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</si>
  <si>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</si>
  <si>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</si>
  <si>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</si>
  <si>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</si>
  <si>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</si>
  <si>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</si>
  <si>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</si>
  <si>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</si>
  <si>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</si>
  <si>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</si>
  <si>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</si>
  <si>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</si>
  <si>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</si>
  <si>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</si>
  <si>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</si>
  <si>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</si>
  <si>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</si>
  <si>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</si>
  <si>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</si>
  <si>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</si>
  <si>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</si>
  <si>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</si>
  <si>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</si>
  <si>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</si>
  <si>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</si>
  <si>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</si>
  <si>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</si>
  <si>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</si>
  <si>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</si>
  <si>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</si>
  <si>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</si>
  <si>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</si>
  <si>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</si>
  <si>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</si>
  <si>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</si>
  <si>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</si>
  <si>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</si>
  <si>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</si>
  <si>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</si>
  <si>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</si>
  <si>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</si>
  <si>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</si>
  <si>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</si>
  <si>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</si>
  <si>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</si>
  <si>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</si>
  <si>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</si>
  <si>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</si>
  <si>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</si>
  <si>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</si>
  <si>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</si>
  <si>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</si>
  <si>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</si>
  <si>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</si>
  <si>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</si>
  <si>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</si>
  <si>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</si>
  <si>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</si>
  <si>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</si>
  <si>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</si>
  <si>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</si>
  <si>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</si>
  <si>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</si>
  <si>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</si>
  <si>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</si>
  <si>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</si>
  <si>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</si>
  <si>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</si>
  <si>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</si>
  <si>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</si>
  <si>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</si>
  <si>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</si>
  <si>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</si>
  <si>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</si>
  <si>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</si>
  <si>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</si>
  <si>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</si>
  <si>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</si>
  <si>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</si>
  <si>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</si>
  <si>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</si>
  <si>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</si>
  <si>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</si>
  <si>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</si>
  <si>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</si>
  <si>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</si>
  <si>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</si>
  <si>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</si>
  <si>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</si>
  <si>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</si>
  <si>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</si>
  <si>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</si>
  <si>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</si>
  <si>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</si>
  <si>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</si>
  <si>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</si>
  <si>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</si>
  <si>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</si>
  <si>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</si>
  <si>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</si>
  <si>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</si>
  <si>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</si>
  <si>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</si>
  <si>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</si>
  <si>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</si>
  <si>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</si>
  <si>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</si>
  <si>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</si>
  <si>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</si>
  <si>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</si>
  <si>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</si>
  <si>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</si>
  <si>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</si>
  <si>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</si>
  <si>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</si>
  <si>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</si>
  <si>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</si>
  <si>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</si>
  <si>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</si>
  <si>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</si>
  <si>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</si>
  <si>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</si>
  <si>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</si>
  <si>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</si>
  <si>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</si>
  <si>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</si>
  <si>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</si>
  <si>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</si>
  <si>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</si>
  <si>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</si>
  <si>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</si>
  <si>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</si>
  <si>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</si>
  <si>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</si>
  <si>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</si>
  <si>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</si>
  <si>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</si>
  <si>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</si>
  <si>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</si>
  <si>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</si>
  <si>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</si>
  <si>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</si>
  <si>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</si>
  <si>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</si>
  <si>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</si>
  <si>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</si>
  <si>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</si>
  <si>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</si>
  <si>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</si>
  <si>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</si>
  <si>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</si>
  <si>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</si>
  <si>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</si>
  <si>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</si>
  <si>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</si>
  <si>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</si>
  <si>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</si>
  <si>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</si>
  <si>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</si>
  <si>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</si>
  <si>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</si>
  <si>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</si>
  <si>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</si>
  <si>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</si>
  <si>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</si>
  <si>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</si>
  <si>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</si>
  <si>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</si>
  <si>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</si>
  <si>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</si>
  <si>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</si>
  <si>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</si>
  <si>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</si>
  <si>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</si>
  <si>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</si>
  <si>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</si>
  <si>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</si>
  <si>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</si>
  <si>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</si>
  <si>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</si>
  <si>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</si>
  <si>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</si>
  <si>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</si>
  <si>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</si>
  <si>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</si>
  <si>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</si>
  <si>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</si>
  <si>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</si>
  <si>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</si>
  <si>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</si>
  <si>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</si>
  <si>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</si>
  <si>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</si>
  <si>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</si>
  <si>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</si>
  <si>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</si>
  <si>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</si>
  <si>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</si>
  <si>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</si>
  <si>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</si>
  <si>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</si>
  <si>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</si>
  <si>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</si>
  <si>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</si>
  <si>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</si>
  <si>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</si>
  <si>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</si>
  <si>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</si>
  <si>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</si>
  <si>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</si>
  <si>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</si>
  <si>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</si>
  <si>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</si>
  <si>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</si>
  <si>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</si>
  <si>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</si>
  <si>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</si>
  <si>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</si>
  <si>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</si>
  <si>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</si>
  <si>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</si>
  <si>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</si>
  <si>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</si>
  <si>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</si>
  <si>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</si>
  <si>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</si>
  <si>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</si>
  <si>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</si>
  <si>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</si>
  <si>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</si>
  <si>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</si>
  <si>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</si>
  <si>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</si>
  <si>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</si>
  <si>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</si>
  <si>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</si>
  <si>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</si>
  <si>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</si>
  <si>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</si>
  <si>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</si>
  <si>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</si>
  <si>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</si>
  <si>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</si>
  <si>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</si>
  <si>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</si>
  <si>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</si>
  <si>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</si>
  <si>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</si>
  <si>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</si>
  <si>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</si>
  <si>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</si>
  <si>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</si>
  <si>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</si>
  <si>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</si>
  <si>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</si>
  <si>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</si>
  <si>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</si>
  <si>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</si>
  <si>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</si>
  <si>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</si>
  <si>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</si>
  <si>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</si>
  <si>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</si>
  <si>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</si>
  <si>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</si>
  <si>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</si>
  <si>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</si>
  <si>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</si>
  <si>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</si>
  <si>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</si>
  <si>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</si>
  <si>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</si>
  <si>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</si>
  <si>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</si>
  <si>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</si>
  <si>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</si>
  <si>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</si>
  <si>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</si>
  <si>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</si>
  <si>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</si>
  <si>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</si>
  <si>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</si>
  <si>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</si>
  <si>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</si>
  <si>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</si>
  <si>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</si>
  <si>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</si>
  <si>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</si>
  <si>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</si>
  <si>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</si>
  <si>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</si>
  <si>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</si>
  <si>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</si>
  <si>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</si>
  <si>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</si>
  <si>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</si>
  <si>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</si>
  <si>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</si>
  <si>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</si>
  <si>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</si>
  <si>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</si>
  <si>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</si>
  <si>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</si>
  <si>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</si>
  <si>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</si>
  <si>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</si>
  <si>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</si>
  <si>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</si>
  <si>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</si>
  <si>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</si>
  <si>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</si>
  <si>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</si>
  <si>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</si>
  <si>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</si>
  <si>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</si>
  <si>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</si>
  <si>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</si>
  <si>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</si>
  <si>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</si>
  <si>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</si>
  <si>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</si>
  <si>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</si>
  <si>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</si>
  <si>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</si>
  <si>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</si>
  <si>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</si>
  <si>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</si>
  <si>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</si>
  <si>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</si>
  <si>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</si>
  <si>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</si>
  <si>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</si>
  <si>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</si>
  <si>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</si>
  <si>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</si>
  <si>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</si>
  <si>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</si>
  <si>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</si>
  <si>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</si>
  <si>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</si>
  <si>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</si>
  <si>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</si>
  <si>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</si>
  <si>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</si>
  <si>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</si>
  <si>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</si>
  <si>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</si>
  <si>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</si>
  <si>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</si>
  <si>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</si>
  <si>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</si>
  <si>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</si>
  <si>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</si>
  <si>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</si>
  <si>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</si>
  <si>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</si>
  <si>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</si>
  <si>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</si>
  <si>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</si>
  <si>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</si>
  <si>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</si>
  <si>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</si>
  <si>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</si>
  <si>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</si>
  <si>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</si>
  <si>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</si>
  <si>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</si>
  <si>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</si>
  <si>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</si>
  <si>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</si>
  <si>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</si>
  <si>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</si>
  <si>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</si>
  <si>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</si>
  <si>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</si>
  <si>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</si>
  <si>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</si>
  <si>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</si>
  <si>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</si>
  <si>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</si>
  <si>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</si>
  <si>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</si>
  <si>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</si>
  <si>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</si>
  <si>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</si>
  <si>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</si>
  <si>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</si>
  <si>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</si>
  <si>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</si>
  <si>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</si>
  <si>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</si>
  <si>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</si>
  <si>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</si>
  <si>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</si>
  <si>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</si>
  <si>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</si>
  <si>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</si>
  <si>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</si>
  <si>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</si>
  <si>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</si>
  <si>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</si>
  <si>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</si>
  <si>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</si>
  <si>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</si>
  <si>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</si>
  <si>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</si>
  <si>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</si>
  <si>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</si>
  <si>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</si>
  <si>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</si>
  <si>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</si>
  <si>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</si>
  <si>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</si>
  <si>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</si>
  <si>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</si>
  <si>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</si>
  <si>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</si>
  <si>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</si>
  <si>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</si>
  <si>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</si>
  <si>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</si>
  <si>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</si>
  <si>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</si>
  <si>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</si>
  <si>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</si>
  <si>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</si>
  <si>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</si>
  <si>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</si>
  <si>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</si>
  <si>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</si>
  <si>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</si>
  <si>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</si>
  <si>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</si>
  <si>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</si>
  <si>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</si>
  <si>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</si>
  <si>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</si>
  <si>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</si>
  <si>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</si>
  <si>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</si>
  <si>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</si>
  <si>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</si>
  <si>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</si>
  <si>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</si>
  <si>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</si>
  <si>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</si>
  <si>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</si>
  <si>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</si>
  <si>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</si>
  <si>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</si>
  <si>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</si>
  <si>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</si>
  <si>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</si>
  <si>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</si>
  <si>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</si>
  <si>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</si>
  <si>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</si>
  <si>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</si>
  <si>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</si>
  <si>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</si>
  <si>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</si>
  <si>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</si>
  <si>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</si>
  <si>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</si>
  <si>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</si>
  <si>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</si>
  <si>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</si>
  <si>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</si>
  <si>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</si>
  <si>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</si>
  <si>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</si>
  <si>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</si>
  <si>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</si>
  <si>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</si>
  <si>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</si>
  <si>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</si>
  <si>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</si>
  <si>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</si>
  <si>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</si>
  <si>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</si>
  <si>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</si>
  <si>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</si>
  <si>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</si>
  <si>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</si>
  <si>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</si>
  <si>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</si>
  <si>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</si>
  <si>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</si>
  <si>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</si>
  <si>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</si>
  <si>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</si>
  <si>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</si>
  <si>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</si>
  <si>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</si>
  <si>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</si>
  <si>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</si>
  <si>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</si>
  <si>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</si>
  <si>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</si>
  <si>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</si>
  <si>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</si>
  <si>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</si>
  <si>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</si>
  <si>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</si>
  <si>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</si>
  <si>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</si>
  <si>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</si>
  <si>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</si>
  <si>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</si>
  <si>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</si>
  <si>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</si>
  <si>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</si>
  <si>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</si>
  <si>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</si>
  <si>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</si>
  <si>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</si>
  <si>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</si>
  <si>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</si>
  <si>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</si>
  <si>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</si>
  <si>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</si>
  <si>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</si>
  <si>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</si>
  <si>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</si>
  <si>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</si>
  <si>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</si>
  <si>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</si>
  <si>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</si>
  <si>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</si>
  <si>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</si>
  <si>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</si>
  <si>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</si>
  <si>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</si>
  <si>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</si>
  <si>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</si>
  <si>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</si>
  <si>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</si>
  <si>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</si>
  <si>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</si>
  <si>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</si>
  <si>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</si>
  <si>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</si>
  <si>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</si>
  <si>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</si>
  <si>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</si>
  <si>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</si>
  <si>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</si>
  <si>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</si>
  <si>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</si>
  <si>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</si>
  <si>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</si>
  <si>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</si>
  <si>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</si>
  <si>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</si>
  <si>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</si>
  <si>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</si>
  <si>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</si>
  <si>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</si>
  <si>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</si>
  <si>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</si>
  <si>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</si>
  <si>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</si>
  <si>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</si>
  <si>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</si>
  <si>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</si>
  <si>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</si>
  <si>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</si>
  <si>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</si>
  <si>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</si>
  <si>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</si>
  <si>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</si>
  <si>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</si>
  <si>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</si>
  <si>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</si>
  <si>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</si>
  <si>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</si>
  <si>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</si>
  <si>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</si>
  <si>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</si>
  <si>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</si>
  <si>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</si>
  <si>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</si>
  <si>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</si>
  <si>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</si>
  <si>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</si>
  <si>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</si>
  <si>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</si>
  <si>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</si>
  <si>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</si>
  <si>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</si>
  <si>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</si>
  <si>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</si>
  <si>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</si>
  <si>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</si>
  <si>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</si>
  <si>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</si>
  <si>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</si>
  <si>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</si>
  <si>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</si>
  <si>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</si>
  <si>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</si>
  <si>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</si>
  <si>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</si>
  <si>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</si>
  <si>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</si>
  <si>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</si>
  <si>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</si>
  <si>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</si>
  <si>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</si>
  <si>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</si>
  <si>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</si>
  <si>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</si>
  <si>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</si>
  <si>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</si>
  <si>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</si>
  <si>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</si>
  <si>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</si>
  <si>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</si>
  <si>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</si>
  <si>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</si>
  <si>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</si>
  <si>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</si>
  <si>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</si>
  <si>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</si>
  <si>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</si>
  <si>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</si>
  <si>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</si>
  <si>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</si>
  <si>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</si>
  <si>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</si>
  <si>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</si>
  <si>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</si>
  <si>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</si>
  <si>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</si>
  <si>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</si>
  <si>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</si>
  <si>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</si>
  <si>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</si>
  <si>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</si>
  <si>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</si>
  <si>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</si>
  <si>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</si>
  <si>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</si>
  <si>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</si>
  <si>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</si>
  <si>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</si>
  <si>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</si>
  <si>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</si>
  <si>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</si>
  <si>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</si>
  <si>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</si>
  <si>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</si>
  <si>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</si>
  <si>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</si>
  <si>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</si>
  <si>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</si>
  <si>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</si>
  <si>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</si>
  <si>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</si>
  <si>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</si>
  <si>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</si>
  <si>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</si>
  <si>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</si>
  <si>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</si>
  <si>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</si>
  <si>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</si>
  <si>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</si>
  <si>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</si>
  <si>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</si>
  <si>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</si>
  <si>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</si>
  <si>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</si>
  <si>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</si>
  <si>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</si>
  <si>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</si>
  <si>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</si>
  <si>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</si>
  <si>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</si>
  <si>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</si>
  <si>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</si>
  <si>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</si>
  <si>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</si>
  <si>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</si>
  <si>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</si>
  <si>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</si>
  <si>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</si>
  <si>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</si>
  <si>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</si>
  <si>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</si>
  <si>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</si>
  <si>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</si>
  <si>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</si>
  <si>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</si>
  <si>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</si>
  <si>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</si>
  <si>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</si>
  <si>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</si>
  <si>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</si>
  <si>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</si>
  <si>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</si>
  <si>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</si>
  <si>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</si>
  <si>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</si>
  <si>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</si>
  <si>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</si>
  <si>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</si>
  <si>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</si>
  <si>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</si>
  <si>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</si>
  <si>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</si>
  <si>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</si>
  <si>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</si>
  <si>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</si>
  <si>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</si>
  <si>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</si>
  <si>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</si>
  <si>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</si>
  <si>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</si>
  <si>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</si>
  <si>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</si>
  <si>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</si>
  <si>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</si>
  <si>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</si>
  <si>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</si>
  <si>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</si>
  <si>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</si>
  <si>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</si>
  <si>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</si>
  <si>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</si>
  <si>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</si>
  <si>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</si>
  <si>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</si>
  <si>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</si>
  <si>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</si>
  <si>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</si>
  <si>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</si>
  <si>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</si>
  <si>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</si>
  <si>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</si>
  <si>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</si>
  <si>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</si>
  <si>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</si>
  <si>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</si>
  <si>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</si>
  <si>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</si>
  <si>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</si>
  <si>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</si>
  <si>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</si>
  <si>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</si>
  <si>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</si>
  <si>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</si>
  <si>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</si>
  <si>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</si>
  <si>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</si>
  <si>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</si>
  <si>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</si>
  <si>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</si>
  <si>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</si>
  <si>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</si>
  <si>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</si>
  <si>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</si>
  <si>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</si>
  <si>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</si>
  <si>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</si>
  <si>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</si>
  <si>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</si>
  <si>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</si>
  <si>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</si>
  <si>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</si>
  <si>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</si>
  <si>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</si>
  <si>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</si>
  <si>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</si>
  <si>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</si>
  <si>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</si>
  <si>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</si>
  <si>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</si>
  <si>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</si>
  <si>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</si>
  <si>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</si>
  <si>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</si>
  <si>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</si>
  <si>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</si>
  <si>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</si>
  <si>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</si>
  <si>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</si>
  <si>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</si>
  <si>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</si>
  <si>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</si>
  <si>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</si>
  <si>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</si>
  <si>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</si>
  <si>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</si>
  <si>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</si>
  <si>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</si>
  <si>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</si>
  <si>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</si>
  <si>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</si>
  <si>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</si>
  <si>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</si>
  <si>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</si>
  <si>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</si>
  <si>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</si>
  <si>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</si>
  <si>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</si>
  <si>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</si>
  <si>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</si>
  <si>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</si>
  <si>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</si>
  <si>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</si>
  <si>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</si>
  <si>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</si>
  <si>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</si>
  <si>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</si>
  <si>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</si>
  <si>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</si>
  <si>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</si>
  <si>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</si>
  <si>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</si>
  <si>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</si>
  <si>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</si>
  <si>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</si>
  <si>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</si>
  <si>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</si>
  <si>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</si>
  <si>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</si>
  <si>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</si>
  <si>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</si>
  <si>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</si>
  <si>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</si>
  <si>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</si>
  <si>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</si>
  <si>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</si>
  <si>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</si>
  <si>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</si>
  <si>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</si>
  <si>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</si>
  <si>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</si>
  <si>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</si>
  <si>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</si>
  <si>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</si>
  <si>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</si>
  <si>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</si>
  <si>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</si>
  <si>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</si>
  <si>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</si>
  <si>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</si>
  <si>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</si>
  <si>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</si>
  <si>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</si>
  <si>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</si>
  <si>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</si>
  <si>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</si>
  <si>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</si>
  <si>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</si>
  <si>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</si>
  <si>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</si>
  <si>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</si>
  <si>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</si>
  <si>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</si>
  <si>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</si>
  <si>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</si>
  <si>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</si>
  <si>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</si>
  <si>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</si>
  <si>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</si>
  <si>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</si>
  <si>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</si>
  <si>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</si>
  <si>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</si>
  <si>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</si>
  <si>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</si>
  <si>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</si>
  <si>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</si>
  <si>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</si>
  <si>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</si>
  <si>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</si>
  <si>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</si>
  <si>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</si>
  <si>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</si>
  <si>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</si>
  <si>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</si>
  <si>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</si>
  <si>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</si>
  <si>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</si>
  <si>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</si>
  <si>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</si>
  <si>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</si>
  <si>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</si>
  <si>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</si>
  <si>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</si>
  <si>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</si>
  <si>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</si>
  <si>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</si>
  <si>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</si>
  <si>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</si>
  <si>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</si>
  <si>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</si>
  <si>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</si>
  <si>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</si>
  <si>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</si>
  <si>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</si>
  <si>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</si>
  <si>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</si>
  <si>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</si>
  <si>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</si>
  <si>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</si>
  <si>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</si>
  <si>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</si>
  <si>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</si>
  <si>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</si>
  <si>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</si>
  <si>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</si>
  <si>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</si>
  <si>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</si>
  <si>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</si>
  <si>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</si>
  <si>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</si>
  <si>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</si>
  <si>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</si>
  <si>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</si>
  <si>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</si>
  <si>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</si>
  <si>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</si>
  <si>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</si>
  <si>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</si>
  <si>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</si>
  <si>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</si>
  <si>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</si>
  <si>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</si>
  <si>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</si>
  <si>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</si>
  <si>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</si>
  <si>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</si>
  <si>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</si>
  <si>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</si>
  <si>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</si>
  <si>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</si>
  <si>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</si>
  <si>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</si>
  <si>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</si>
  <si>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</si>
  <si>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</si>
  <si>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</si>
  <si>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</si>
  <si>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</si>
  <si>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</si>
  <si>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</si>
  <si>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</si>
  <si>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</si>
  <si>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</si>
  <si>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</si>
  <si>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</si>
  <si>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</si>
  <si>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</si>
  <si>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</si>
  <si>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</si>
  <si>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</si>
  <si>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</si>
  <si>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</si>
  <si>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</si>
  <si>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</si>
  <si>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</si>
  <si>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</si>
  <si>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</si>
  <si>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</si>
  <si>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</si>
  <si>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</si>
  <si>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</si>
  <si>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</si>
  <si>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</si>
  <si>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</si>
  <si>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</si>
  <si>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</si>
  <si>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</si>
  <si>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</si>
  <si>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</si>
  <si>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</si>
  <si>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</si>
  <si>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</si>
  <si>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</si>
  <si>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</si>
  <si>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</si>
  <si>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</si>
  <si>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</si>
  <si>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</si>
  <si>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</si>
  <si>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</si>
  <si>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</si>
  <si>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</si>
  <si>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</si>
  <si>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</si>
  <si>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</si>
  <si>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</si>
  <si>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</si>
  <si>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</si>
  <si>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</si>
  <si>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</si>
  <si>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</si>
  <si>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</si>
  <si>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</si>
  <si>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</si>
  <si>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</si>
  <si>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</si>
  <si>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</si>
  <si>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</si>
  <si>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</si>
  <si>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</si>
  <si>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</si>
  <si>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</si>
  <si>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</si>
  <si>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</si>
  <si>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</si>
  <si>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</si>
  <si>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</si>
  <si>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</si>
  <si>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</si>
  <si>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</si>
  <si>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</si>
  <si>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</si>
  <si>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</si>
  <si>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</si>
  <si>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</si>
  <si>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</si>
  <si>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</si>
  <si>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</si>
  <si>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</si>
  <si>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</si>
  <si>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</si>
  <si>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</si>
  <si>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</si>
  <si>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</si>
  <si>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</si>
  <si>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</si>
  <si>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</si>
  <si>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</si>
  <si>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</si>
  <si>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</si>
  <si>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</si>
  <si>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</si>
  <si>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</si>
  <si>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</si>
  <si>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</si>
  <si>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</si>
  <si>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</si>
  <si>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</si>
  <si>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</si>
  <si>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</si>
  <si>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</si>
  <si>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</si>
  <si>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</si>
  <si>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</si>
  <si>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</si>
  <si>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</si>
  <si>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</si>
  <si>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</si>
  <si>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</si>
  <si>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</si>
  <si>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</si>
  <si>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</si>
  <si>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</si>
  <si>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</si>
  <si>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</si>
  <si>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</si>
  <si>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</si>
  <si>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</si>
  <si>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</si>
  <si>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</si>
  <si>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</si>
  <si>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</si>
  <si>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</si>
  <si>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</si>
  <si>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</si>
  <si>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</si>
  <si>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</si>
  <si>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</si>
  <si>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</si>
  <si>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</si>
  <si>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</si>
  <si>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</si>
  <si>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</si>
  <si>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</si>
  <si>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</si>
  <si>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</si>
  <si>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</si>
  <si>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</si>
  <si>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</si>
  <si>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</si>
  <si>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</si>
  <si>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</si>
  <si>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</si>
  <si>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</si>
  <si>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</si>
  <si>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</si>
  <si>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</si>
  <si>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</si>
  <si>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</si>
  <si>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</si>
  <si>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</si>
  <si>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</si>
  <si>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</si>
  <si>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</si>
  <si>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</si>
  <si>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</si>
  <si>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</si>
  <si>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</si>
  <si>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</si>
  <si>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</si>
  <si>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</si>
  <si>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</si>
  <si>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</si>
  <si>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</si>
  <si>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</si>
  <si>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</si>
  <si>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</si>
  <si>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</si>
  <si>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</si>
  <si>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</si>
  <si>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</si>
  <si>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</si>
  <si>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</si>
  <si>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</si>
  <si>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</si>
  <si>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</si>
  <si>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</si>
  <si>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</si>
  <si>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</si>
  <si>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</si>
  <si>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</si>
  <si>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</si>
  <si>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</si>
  <si>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</si>
  <si>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</si>
  <si>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</si>
  <si>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</si>
  <si>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</si>
  <si>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</si>
  <si>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</si>
  <si>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</si>
  <si>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</si>
  <si>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</si>
  <si>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</si>
  <si>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</si>
  <si>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</si>
  <si>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</si>
  <si>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</si>
  <si>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</si>
  <si>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</si>
  <si>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</si>
  <si>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</si>
  <si>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</si>
  <si>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</si>
  <si>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</si>
  <si>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</si>
  <si>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</si>
  <si>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</si>
  <si>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</si>
  <si>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</si>
  <si>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</si>
  <si>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</si>
  <si>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</si>
  <si>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</si>
  <si>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</si>
  <si>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</si>
  <si>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</si>
  <si>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</si>
  <si>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</si>
  <si>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</si>
  <si>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</si>
  <si>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</si>
  <si>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</si>
  <si>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</si>
  <si>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</si>
  <si>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</si>
  <si>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</si>
  <si>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</si>
  <si>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</si>
  <si>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</si>
  <si>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</si>
  <si>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</si>
  <si>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</si>
  <si>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</si>
  <si>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</si>
  <si>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</si>
  <si>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</si>
  <si>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</si>
  <si>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</si>
  <si>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</si>
  <si>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</si>
  <si>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</si>
  <si>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</si>
  <si>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</si>
  <si>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</si>
  <si>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</si>
  <si>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</si>
  <si>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</si>
  <si>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</si>
  <si>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</si>
  <si>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</si>
  <si>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</si>
  <si>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</si>
  <si>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</si>
  <si>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</si>
  <si>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</si>
  <si>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</si>
  <si>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</si>
  <si>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</si>
  <si>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</si>
  <si>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</si>
  <si>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</si>
  <si>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</si>
  <si>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</si>
  <si>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</si>
  <si>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</si>
  <si>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</si>
  <si>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</si>
  <si>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</si>
  <si>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</si>
  <si>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</si>
  <si>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</si>
  <si>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</si>
  <si>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</si>
  <si>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</si>
  <si>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</si>
  <si>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</si>
  <si>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</si>
  <si>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</si>
  <si>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</si>
  <si>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</si>
  <si>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</si>
  <si>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</si>
  <si>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</si>
  <si>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</si>
  <si>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</si>
  <si>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</si>
  <si>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</si>
  <si>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</si>
  <si>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</si>
  <si>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</si>
  <si>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</si>
  <si>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</si>
  <si>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</si>
  <si>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</si>
  <si>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</si>
  <si>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</si>
  <si>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</si>
  <si>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</si>
  <si>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</si>
  <si>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</si>
  <si>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</si>
  <si>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</si>
  <si>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</si>
  <si>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</si>
  <si>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</si>
  <si>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</si>
  <si>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</si>
  <si>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</si>
  <si>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</si>
  <si>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</si>
  <si>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</si>
  <si>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</si>
  <si>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</si>
  <si>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</si>
  <si>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</si>
  <si>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</si>
  <si>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</si>
  <si>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</si>
  <si>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</si>
  <si>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</si>
  <si>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</si>
  <si>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</si>
  <si>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</si>
  <si>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</si>
  <si>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</si>
  <si>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</si>
  <si>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</si>
  <si>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</si>
  <si>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</si>
  <si>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</si>
  <si>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</si>
  <si>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</si>
  <si>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</si>
  <si>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</si>
  <si>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</si>
  <si>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</si>
  <si>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</si>
  <si>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</si>
  <si>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</si>
  <si>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</si>
  <si>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</si>
  <si>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</si>
  <si>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</si>
  <si>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</si>
  <si>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</si>
  <si>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</si>
  <si>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</si>
  <si>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</si>
  <si>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</si>
  <si>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</si>
  <si>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</si>
  <si>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</si>
  <si>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</si>
  <si>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</si>
  <si>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</si>
  <si>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</si>
  <si>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</si>
  <si>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</si>
  <si>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</si>
  <si>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</si>
  <si>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</si>
  <si>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</si>
  <si>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</si>
  <si>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</si>
  <si>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</si>
  <si>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</si>
  <si>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</si>
  <si>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</si>
  <si>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</si>
  <si>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</si>
  <si>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</si>
  <si>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</si>
  <si>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</si>
  <si>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</si>
  <si>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</si>
  <si>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</si>
  <si>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</si>
  <si>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</si>
  <si>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</si>
  <si>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</si>
  <si>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</si>
  <si>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</si>
  <si>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</si>
  <si>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</si>
  <si>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</si>
  <si>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</si>
  <si>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</si>
  <si>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</si>
  <si>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</si>
  <si>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</si>
  <si>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</si>
  <si>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</si>
  <si>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</si>
  <si>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</si>
  <si>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</si>
  <si>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</si>
  <si>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</si>
  <si>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</si>
  <si>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</si>
  <si>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</si>
  <si>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</si>
  <si>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</si>
  <si>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</si>
  <si>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</si>
  <si>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</si>
  <si>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</si>
  <si>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</si>
  <si>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</si>
  <si>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</si>
  <si>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</si>
  <si>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</si>
  <si>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</si>
  <si>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</si>
  <si>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</si>
  <si>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</si>
  <si>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</si>
  <si>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</si>
  <si>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</si>
  <si>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</si>
  <si>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</si>
  <si>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</si>
  <si>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</si>
  <si>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</si>
  <si>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</si>
  <si>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</si>
  <si>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</si>
  <si>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</si>
  <si>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</si>
  <si>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</si>
  <si>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</si>
  <si>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</si>
  <si>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</si>
  <si>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</si>
  <si>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</si>
  <si>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</si>
  <si>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</si>
  <si>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</si>
  <si>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</si>
  <si>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</si>
  <si>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</si>
  <si>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</si>
  <si>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</si>
  <si>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</si>
  <si>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</si>
  <si>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</si>
  <si>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</si>
  <si>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</si>
  <si>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</si>
  <si>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</si>
  <si>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</si>
  <si>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</si>
  <si>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</si>
  <si>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</si>
  <si>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</si>
  <si>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</si>
  <si>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</si>
  <si>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</si>
  <si>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</si>
  <si>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</si>
  <si>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</si>
  <si>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</si>
  <si>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</si>
  <si>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</si>
  <si>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</si>
  <si>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</si>
  <si>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</si>
  <si>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</si>
  <si>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</si>
  <si>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</si>
  <si>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</si>
  <si>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</si>
  <si>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</si>
  <si>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</si>
  <si>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</si>
  <si>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</si>
  <si>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</si>
  <si>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</si>
  <si>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</si>
  <si>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</si>
  <si>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</si>
  <si>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</si>
  <si>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</si>
  <si>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</si>
  <si>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</si>
  <si>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</si>
  <si>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</si>
  <si>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</si>
  <si>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</si>
  <si>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</si>
  <si>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</si>
  <si>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</si>
  <si>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</si>
  <si>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</si>
  <si>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</si>
  <si>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</si>
  <si>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</si>
  <si>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</si>
  <si>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</si>
  <si>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</si>
  <si>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</si>
  <si>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</si>
  <si>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</si>
  <si>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</si>
  <si>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</si>
  <si>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</si>
  <si>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</si>
  <si>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</si>
  <si>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</si>
  <si>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</si>
  <si>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</si>
  <si>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</si>
  <si>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</si>
  <si>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</si>
  <si>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</si>
  <si>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</si>
  <si>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</si>
  <si>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</si>
  <si>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</si>
  <si>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</si>
  <si>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</si>
  <si>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</si>
  <si>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</si>
  <si>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</si>
  <si>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</si>
  <si>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</si>
  <si>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</si>
  <si>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</si>
  <si>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</si>
  <si>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</si>
  <si>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</si>
  <si>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</si>
  <si>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</si>
  <si>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</si>
  <si>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</si>
  <si>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</si>
  <si>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</si>
  <si>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</si>
  <si>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</si>
  <si>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</si>
  <si>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</si>
  <si>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</si>
  <si>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</si>
  <si>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</si>
  <si>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</si>
  <si>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</si>
  <si>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</si>
  <si>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</si>
  <si>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</si>
  <si>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</si>
  <si>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</si>
  <si>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</si>
  <si>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</si>
  <si>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</si>
  <si>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</si>
  <si>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</si>
  <si>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</si>
  <si>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</si>
  <si>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</si>
  <si>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</si>
  <si>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</si>
  <si>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</si>
  <si>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</si>
  <si>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</si>
  <si>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</si>
  <si>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</si>
  <si>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</si>
  <si>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</si>
  <si>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</si>
  <si>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</si>
  <si>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</si>
  <si>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</si>
  <si>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</si>
  <si>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</si>
  <si>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</si>
  <si>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</si>
  <si>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</si>
  <si>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</si>
  <si>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</si>
  <si>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</si>
  <si>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</si>
  <si>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</si>
  <si>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</si>
  <si>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</si>
  <si>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</si>
  <si>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</si>
  <si>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</si>
  <si>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</si>
  <si>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</si>
  <si>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</si>
  <si>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</si>
  <si>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</si>
  <si>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</si>
  <si>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</si>
  <si>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</si>
  <si>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</si>
  <si>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</si>
  <si>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</si>
  <si>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</si>
  <si>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</si>
  <si>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</si>
  <si>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</si>
  <si>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</si>
  <si>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</si>
  <si>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</si>
  <si>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</si>
  <si>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</si>
  <si>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</si>
  <si>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</si>
  <si>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</si>
  <si>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</si>
  <si>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</si>
  <si>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</si>
  <si>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</si>
  <si>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</si>
  <si>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</si>
  <si>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</si>
  <si>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</si>
  <si>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</si>
  <si>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</si>
  <si>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</si>
  <si>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</si>
  <si>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</si>
  <si>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</si>
  <si>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</si>
  <si>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</si>
  <si>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</si>
  <si>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</si>
  <si>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</si>
  <si>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</si>
  <si>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</si>
  <si>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</si>
  <si>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</si>
  <si>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</si>
  <si>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</si>
  <si>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</si>
  <si>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</si>
  <si>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</si>
  <si>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</si>
  <si>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</si>
  <si>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</si>
  <si>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</si>
  <si>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</si>
  <si>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</si>
  <si>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</si>
  <si>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</si>
  <si>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</si>
  <si>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</si>
  <si>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</si>
  <si>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</si>
  <si>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</si>
  <si>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</si>
  <si>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</si>
  <si>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</si>
  <si>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</si>
  <si>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</si>
  <si>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</si>
  <si>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</si>
  <si>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</si>
  <si>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</si>
  <si>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</si>
  <si>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</si>
  <si>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</si>
  <si>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</si>
  <si>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</si>
  <si>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</si>
  <si>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</si>
  <si>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</si>
  <si>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</si>
  <si>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</si>
  <si>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</si>
  <si>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</si>
  <si>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</si>
  <si>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</si>
  <si>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</si>
  <si>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</si>
  <si>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</si>
  <si>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</si>
  <si>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</si>
  <si>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</si>
  <si>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</si>
  <si>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</si>
  <si>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</si>
  <si>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</si>
  <si>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</si>
  <si>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</si>
  <si>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</si>
  <si>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</si>
  <si>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</si>
  <si>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</si>
  <si>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</si>
  <si>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</si>
  <si>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</si>
  <si>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</si>
  <si>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</si>
  <si>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</si>
  <si>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</si>
  <si>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</si>
  <si>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</si>
  <si>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</si>
  <si>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</si>
  <si>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</si>
  <si>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</si>
  <si>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</si>
  <si>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</si>
  <si>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</si>
  <si>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</si>
  <si>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</si>
  <si>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</si>
  <si>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</si>
  <si>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</si>
  <si>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</si>
  <si>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</si>
  <si>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</si>
  <si>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</si>
  <si>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</si>
  <si>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</si>
  <si>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</si>
  <si>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</si>
  <si>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</si>
  <si>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</si>
  <si>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</si>
  <si>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</si>
  <si>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</si>
  <si>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</si>
  <si>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</si>
  <si>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</si>
  <si>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</si>
  <si>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</si>
  <si>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</si>
  <si>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</si>
  <si>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</si>
  <si>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</si>
  <si>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</si>
  <si>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</si>
  <si>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</si>
  <si>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</si>
  <si>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</si>
  <si>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</si>
  <si>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</si>
  <si>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</si>
  <si>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</si>
  <si>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</si>
  <si>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</si>
  <si>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</si>
  <si>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</si>
  <si>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</si>
  <si>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</si>
  <si>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</si>
  <si>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</si>
  <si>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</si>
  <si>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</si>
  <si>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</si>
  <si>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</si>
  <si>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</si>
  <si>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</si>
  <si>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</si>
  <si>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</si>
  <si>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</si>
  <si>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</si>
  <si>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</si>
  <si>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</si>
  <si>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</si>
  <si>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</si>
  <si>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</si>
  <si>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</si>
  <si>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</si>
  <si>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</si>
  <si>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</si>
  <si>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</si>
  <si>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</si>
  <si>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</si>
  <si>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</si>
  <si>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</si>
  <si>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</si>
  <si>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</si>
  <si>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</si>
  <si>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</si>
  <si>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</si>
  <si>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</si>
  <si>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</si>
  <si>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</si>
  <si>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</si>
  <si>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</si>
  <si>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</si>
  <si>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</si>
  <si>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</si>
  <si>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</si>
  <si>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</si>
  <si>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</si>
  <si>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</si>
  <si>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</si>
  <si>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</si>
  <si>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</si>
  <si>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</si>
  <si>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</si>
  <si>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</si>
  <si>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</si>
  <si>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</si>
  <si>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</si>
  <si>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</si>
  <si>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</si>
  <si>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</si>
  <si>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</si>
  <si>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</si>
  <si>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</si>
  <si>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</si>
  <si>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</si>
  <si>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</si>
  <si>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</si>
  <si>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</si>
  <si>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</si>
  <si>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</si>
  <si>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</si>
  <si>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</si>
  <si>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</si>
  <si>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</si>
  <si>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</si>
  <si>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</si>
  <si>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</si>
  <si>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</si>
  <si>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</si>
  <si>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</si>
  <si>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</si>
  <si>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</si>
  <si>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</si>
  <si>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</si>
  <si>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</si>
  <si>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</si>
  <si>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</si>
  <si>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</si>
  <si>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</si>
  <si>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</si>
  <si>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</si>
  <si>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</si>
  <si>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</si>
  <si>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</si>
  <si>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</si>
  <si>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</si>
  <si>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</si>
  <si>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</si>
  <si>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</si>
  <si>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</si>
  <si>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</si>
  <si>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</si>
  <si>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</si>
  <si>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</si>
  <si>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</si>
  <si>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</si>
  <si>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</si>
  <si>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</si>
  <si>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</si>
  <si>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</si>
  <si>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</si>
  <si>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</si>
  <si>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</si>
  <si>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</si>
  <si>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</si>
  <si>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</si>
  <si>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</si>
  <si>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</si>
  <si>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</si>
  <si>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</si>
  <si>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</si>
  <si>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</si>
  <si>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</si>
  <si>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</si>
  <si>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</si>
  <si>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</si>
  <si>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</si>
  <si>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</si>
  <si>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</si>
  <si>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</si>
  <si>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</si>
  <si>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</si>
  <si>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</si>
  <si>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</si>
  <si>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</si>
  <si>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</si>
  <si>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</si>
  <si>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</si>
  <si>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</si>
  <si>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</si>
  <si>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</si>
  <si>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</si>
  <si>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</si>
  <si>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</si>
  <si>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</si>
  <si>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</si>
  <si>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</si>
  <si>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</si>
  <si>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</si>
  <si>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</si>
  <si>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</si>
  <si>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</si>
  <si>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</si>
  <si>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</si>
  <si>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</si>
  <si>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</si>
  <si>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</si>
  <si>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</si>
  <si>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</si>
  <si>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</si>
  <si>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</si>
  <si>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</si>
  <si>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</si>
  <si>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</si>
  <si>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</si>
  <si>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</si>
  <si>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</si>
  <si>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</si>
  <si>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</si>
  <si>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</si>
  <si>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</si>
  <si>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</si>
  <si>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</si>
  <si>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</si>
  <si>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</si>
  <si>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</si>
  <si>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</si>
  <si>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</si>
  <si>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</si>
  <si>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</si>
  <si>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</si>
  <si>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</si>
  <si>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</si>
  <si>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</si>
  <si>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</si>
  <si>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</si>
  <si>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</si>
  <si>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</si>
  <si>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</si>
  <si>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</si>
  <si>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</si>
  <si>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</si>
  <si>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</si>
  <si>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</si>
  <si>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</si>
  <si>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</si>
  <si>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</si>
  <si>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</si>
  <si>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</si>
  <si>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</si>
  <si>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</si>
  <si>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</si>
  <si>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</si>
  <si>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</si>
  <si>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</si>
  <si>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</si>
  <si>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</si>
  <si>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</si>
  <si>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</si>
  <si>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</si>
  <si>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</si>
  <si>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</si>
  <si>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</si>
  <si>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</si>
  <si>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</si>
  <si>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</si>
  <si>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</si>
  <si>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</si>
  <si>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</si>
  <si>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</si>
  <si>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</si>
  <si>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</si>
  <si>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</si>
  <si>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</si>
  <si>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</si>
  <si>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</si>
  <si>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</si>
  <si>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</si>
  <si>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</si>
  <si>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</si>
  <si>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</si>
  <si>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</si>
  <si>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</si>
  <si>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</si>
  <si>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</si>
  <si>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</si>
  <si>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</si>
  <si>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</si>
  <si>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</si>
  <si>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</si>
  <si>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</si>
  <si>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</si>
  <si>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</si>
  <si>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</si>
  <si>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</si>
  <si>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</si>
  <si>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</si>
  <si>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</si>
  <si>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</si>
  <si>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</si>
  <si>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</si>
  <si>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</si>
  <si>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</si>
  <si>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</si>
  <si>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</si>
  <si>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</si>
  <si>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</si>
  <si>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</si>
  <si>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</si>
  <si>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</si>
  <si>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</si>
  <si>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</si>
  <si>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</si>
  <si>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</si>
  <si>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</si>
  <si>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</si>
  <si>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</si>
  <si>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</si>
  <si>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</si>
  <si>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</si>
  <si>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</si>
  <si>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</si>
  <si>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</si>
  <si>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</si>
  <si>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</si>
  <si>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</si>
  <si>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</si>
  <si>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</si>
  <si>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</si>
  <si>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</si>
  <si>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</si>
  <si>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</si>
  <si>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</si>
  <si>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</si>
  <si>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</si>
  <si>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</si>
  <si>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</si>
  <si>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</si>
  <si>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</si>
  <si>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</si>
  <si>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</si>
  <si>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</si>
  <si>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</si>
  <si>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</si>
  <si>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</si>
  <si>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</si>
  <si>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</si>
  <si>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</si>
  <si>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</si>
  <si>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</si>
  <si>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</si>
  <si>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</si>
  <si>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</si>
  <si>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</si>
  <si>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</si>
  <si>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</si>
  <si>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</si>
  <si>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</si>
  <si>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</si>
  <si>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</si>
  <si>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</si>
  <si>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</si>
  <si>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</si>
  <si>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</si>
  <si>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</si>
  <si>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</si>
  <si>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</si>
  <si>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</si>
  <si>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</si>
  <si>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</si>
  <si>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</si>
  <si>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</si>
  <si>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</si>
  <si>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</si>
  <si>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</si>
  <si>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</si>
  <si>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</si>
  <si>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</si>
  <si>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</si>
  <si>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</si>
  <si>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</si>
  <si>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</si>
  <si>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</si>
  <si>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</si>
  <si>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</si>
  <si>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</si>
  <si>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</si>
  <si>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</si>
  <si>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</si>
  <si>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</si>
  <si>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</si>
  <si>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</si>
  <si>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</si>
  <si>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</si>
  <si>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</si>
  <si>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</si>
  <si>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</si>
  <si>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</si>
  <si>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</si>
  <si>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</si>
  <si>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</si>
  <si>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</si>
  <si>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</si>
  <si>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</si>
  <si>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</si>
  <si>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</si>
  <si>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</si>
  <si>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</si>
  <si>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</si>
  <si>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</si>
  <si>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</si>
  <si>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</si>
  <si>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</si>
  <si>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</si>
  <si>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</si>
  <si>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</si>
  <si>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</si>
  <si>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</si>
  <si>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</si>
  <si>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</si>
  <si>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</si>
  <si>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</si>
  <si>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</si>
  <si>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</si>
  <si>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</si>
  <si>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</si>
  <si>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</si>
  <si>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</si>
  <si>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</si>
  <si>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</si>
  <si>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</si>
  <si>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</si>
  <si>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</si>
  <si>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</si>
  <si>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</si>
  <si>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</si>
  <si>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</si>
  <si>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</si>
  <si>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</si>
  <si>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</si>
  <si>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</si>
  <si>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</si>
  <si>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</si>
  <si>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</si>
  <si>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</si>
  <si>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</si>
  <si>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</si>
  <si>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</si>
  <si>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</si>
  <si>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</si>
  <si>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</si>
  <si>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</si>
  <si>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</si>
  <si>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</si>
  <si>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</si>
  <si>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</si>
  <si>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</si>
  <si>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</si>
  <si>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</si>
  <si>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</si>
  <si>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</si>
  <si>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</si>
  <si>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</si>
  <si>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</si>
  <si>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</si>
  <si>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</si>
  <si>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</si>
  <si>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</si>
  <si>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</si>
  <si>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</si>
  <si>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</si>
  <si>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</si>
  <si>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</si>
  <si>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</si>
  <si>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</si>
  <si>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</si>
  <si>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</si>
  <si>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</si>
  <si>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</si>
  <si>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</si>
  <si>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</si>
  <si>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</si>
  <si>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</si>
  <si>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</si>
  <si>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</si>
  <si>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</si>
  <si>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</si>
  <si>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</si>
  <si>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</si>
  <si>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</si>
  <si>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</si>
  <si>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</si>
  <si>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</si>
  <si>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</si>
  <si>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</si>
  <si>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</si>
  <si>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</si>
  <si>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</si>
  <si>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</si>
  <si>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</si>
  <si>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</si>
  <si>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</si>
  <si>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</si>
  <si>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</si>
  <si>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</si>
  <si>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</si>
  <si>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</si>
  <si>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</si>
  <si>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</si>
  <si>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</si>
  <si>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</si>
  <si>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</si>
  <si>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</si>
  <si>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</si>
  <si>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</si>
  <si>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</si>
  <si>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</si>
  <si>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</si>
  <si>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</si>
  <si>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</si>
  <si>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</si>
  <si>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</si>
  <si>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</si>
  <si>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</si>
  <si>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</si>
  <si>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</si>
  <si>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</si>
  <si>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</si>
  <si>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</si>
  <si>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</si>
  <si>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</si>
  <si>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</si>
  <si>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</si>
  <si>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</si>
  <si>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</si>
  <si>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</si>
  <si>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</si>
  <si>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</si>
  <si>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</si>
  <si>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</si>
  <si>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</si>
  <si>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</si>
  <si>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</si>
  <si>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</si>
  <si>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</si>
  <si>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</si>
  <si>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</si>
  <si>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</si>
  <si>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</si>
  <si>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</si>
  <si>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</si>
  <si>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</si>
  <si>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</si>
  <si>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</si>
  <si>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</si>
  <si>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</si>
  <si>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</si>
  <si>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</si>
  <si>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</si>
  <si>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</si>
  <si>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</si>
  <si>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</si>
  <si>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</si>
  <si>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</si>
  <si>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</si>
  <si>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</si>
  <si>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</si>
  <si>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</si>
  <si>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</si>
  <si>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</si>
  <si>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</si>
  <si>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</si>
  <si>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</si>
  <si>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</si>
  <si>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</si>
  <si>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</si>
  <si>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</si>
  <si>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</si>
  <si>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</si>
  <si>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</si>
  <si>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</si>
  <si>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</si>
  <si>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</si>
  <si>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</si>
  <si>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</si>
  <si>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</si>
  <si>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</si>
  <si>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</si>
  <si>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</si>
  <si>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</si>
  <si>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</si>
  <si>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</si>
  <si>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</si>
  <si>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</si>
  <si>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</si>
  <si>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</si>
  <si>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</si>
  <si>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</si>
  <si>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</si>
  <si>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</si>
  <si>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</si>
  <si>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</si>
  <si>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</si>
  <si>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</si>
  <si>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</si>
  <si>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</si>
  <si>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</si>
  <si>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</si>
  <si>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</si>
  <si>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</si>
  <si>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</si>
  <si>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</si>
  <si>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</si>
  <si>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</si>
  <si>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</si>
  <si>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</si>
  <si>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</si>
  <si>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</si>
  <si>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</si>
  <si>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</si>
  <si>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</si>
  <si>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</si>
  <si>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</si>
  <si>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</si>
  <si>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</si>
  <si>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</si>
  <si>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</si>
  <si>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</si>
  <si>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</si>
  <si>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</si>
  <si>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</si>
  <si>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</si>
  <si>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</si>
  <si>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</si>
  <si>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</si>
  <si>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</si>
  <si>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</si>
  <si>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</si>
  <si>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</si>
  <si>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</si>
  <si>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</si>
  <si>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</si>
  <si>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</si>
  <si>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</si>
  <si>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</si>
  <si>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</si>
  <si>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</si>
  <si>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</si>
  <si>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</si>
  <si>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</si>
  <si>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</si>
  <si>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</si>
  <si>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</si>
  <si>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</si>
  <si>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</si>
  <si>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</si>
  <si>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</si>
  <si>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</si>
  <si>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</si>
  <si>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</si>
  <si>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</si>
  <si>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</si>
  <si>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</si>
  <si>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</si>
  <si>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</si>
  <si>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</si>
  <si>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</si>
  <si>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</si>
  <si>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</si>
  <si>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</si>
  <si>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</si>
  <si>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</si>
  <si>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</si>
  <si>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</si>
  <si>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</si>
  <si>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</si>
  <si>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</si>
  <si>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</si>
  <si>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</si>
  <si>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</si>
  <si>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</si>
  <si>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</si>
  <si>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</si>
  <si>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</si>
  <si>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</si>
  <si>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</si>
  <si>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</si>
  <si>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</si>
  <si>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</si>
  <si>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</si>
  <si>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</si>
  <si>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</si>
  <si>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</si>
  <si>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</si>
  <si>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</si>
  <si>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</si>
  <si>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</si>
  <si>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</si>
  <si>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</si>
  <si>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</si>
  <si>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</si>
  <si>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</si>
  <si>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</si>
  <si>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</si>
  <si>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</si>
  <si>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</si>
  <si>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</si>
  <si>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</si>
  <si>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</si>
  <si>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</si>
  <si>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</si>
  <si>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</si>
  <si>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</si>
  <si>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</si>
  <si>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</si>
  <si>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</si>
  <si>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</si>
  <si>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</si>
  <si>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</si>
  <si>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</si>
  <si>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</si>
  <si>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</si>
  <si>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</si>
  <si>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</si>
  <si>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</si>
  <si>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</si>
  <si>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</si>
  <si>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</si>
  <si>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</si>
  <si>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</si>
  <si>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</si>
  <si>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</si>
  <si>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</si>
  <si>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</si>
  <si>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</si>
  <si>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</si>
  <si>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</si>
  <si>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</si>
  <si>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</si>
  <si>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</si>
  <si>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</si>
  <si>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</si>
  <si>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</si>
  <si>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</si>
  <si>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</si>
  <si>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</si>
  <si>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</si>
  <si>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</si>
  <si>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</si>
  <si>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</si>
  <si>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</si>
  <si>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</si>
  <si>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</si>
  <si>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</si>
  <si>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</si>
  <si>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</si>
  <si>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</si>
  <si>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</si>
  <si>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</si>
  <si>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</si>
  <si>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</si>
  <si>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</si>
  <si>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</si>
  <si>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</si>
  <si>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</si>
  <si>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</si>
  <si>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</si>
  <si>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</si>
  <si>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</si>
  <si>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</si>
  <si>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</si>
  <si>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</si>
  <si>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</si>
  <si>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</si>
  <si>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</si>
  <si>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</si>
  <si>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</si>
  <si>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</si>
  <si>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</si>
  <si>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</si>
  <si>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</si>
  <si>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</si>
  <si>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</si>
  <si>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</si>
  <si>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</si>
  <si>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</si>
  <si>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</si>
  <si>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</si>
  <si>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</si>
  <si>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</si>
  <si>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</si>
  <si>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</si>
  <si>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</si>
  <si>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</si>
  <si>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</si>
  <si>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</si>
  <si>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</si>
  <si>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</si>
  <si>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</si>
  <si>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</si>
  <si>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</si>
  <si>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</si>
  <si>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</si>
  <si>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</si>
  <si>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</si>
  <si>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</si>
  <si>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</si>
  <si>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</si>
  <si>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</si>
  <si>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</si>
  <si>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</si>
  <si>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</si>
  <si>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</si>
  <si>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</si>
  <si>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</si>
  <si>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</si>
  <si>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</si>
  <si>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</si>
  <si>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</si>
  <si>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</si>
  <si>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</si>
  <si>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</si>
  <si>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</si>
  <si>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</si>
  <si>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</si>
  <si>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</si>
  <si>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</si>
  <si>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</si>
  <si>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</si>
  <si>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</si>
  <si>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</si>
  <si>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</si>
  <si>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</si>
  <si>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</si>
  <si>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</si>
  <si>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</si>
  <si>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</si>
  <si>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</si>
  <si>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</si>
  <si>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</si>
  <si>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</si>
  <si>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</si>
  <si>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</si>
  <si>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</si>
  <si>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</si>
  <si>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</si>
  <si>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</si>
  <si>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</si>
  <si>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</si>
  <si>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</si>
  <si>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</si>
  <si>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</si>
  <si>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</si>
  <si>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</si>
  <si>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</si>
  <si>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</si>
  <si>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</si>
  <si>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</si>
  <si>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</si>
  <si>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</si>
  <si>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</si>
  <si>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</si>
  <si>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</si>
  <si>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</si>
  <si>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</si>
  <si>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</si>
  <si>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</si>
  <si>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</si>
  <si>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</si>
  <si>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</si>
  <si>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</si>
  <si>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</si>
  <si>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</si>
  <si>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</si>
  <si>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</si>
  <si>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</si>
  <si>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</si>
  <si>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</si>
  <si>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</si>
  <si>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</si>
  <si>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</si>
  <si>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</si>
  <si>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</si>
  <si>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</si>
  <si>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</si>
  <si>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</si>
  <si>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</si>
  <si>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</si>
  <si>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</si>
  <si>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</si>
  <si>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</si>
  <si>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</si>
  <si>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</si>
  <si>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</si>
  <si>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</si>
  <si>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</si>
  <si>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</si>
  <si>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</si>
  <si>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</si>
  <si>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</si>
  <si>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</si>
  <si>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</si>
  <si>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</si>
  <si>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</si>
  <si>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</si>
  <si>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</si>
  <si>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</si>
  <si>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</si>
  <si>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</si>
  <si>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</si>
  <si>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</si>
  <si>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</si>
  <si>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</si>
  <si>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</si>
  <si>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</si>
  <si>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</si>
  <si>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</si>
  <si>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</si>
  <si>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</si>
  <si>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</si>
  <si>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</si>
  <si>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</si>
  <si>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</si>
  <si>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</si>
  <si>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</si>
  <si>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</si>
  <si>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</si>
  <si>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</si>
  <si>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</si>
  <si>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</si>
  <si>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</si>
  <si>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</si>
  <si>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</si>
  <si>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</si>
  <si>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</si>
  <si>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</si>
  <si>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</si>
  <si>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</si>
  <si>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</si>
  <si>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</si>
  <si>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</si>
  <si>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</si>
  <si>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</si>
  <si>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</si>
  <si>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</si>
  <si>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</si>
  <si>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</si>
  <si>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</si>
  <si>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</si>
  <si>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</si>
  <si>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</si>
  <si>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</si>
  <si>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</si>
  <si>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</si>
  <si>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</si>
  <si>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</si>
  <si>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</si>
  <si>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</si>
  <si>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</si>
  <si>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</si>
  <si>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</si>
  <si>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</si>
  <si>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</si>
  <si>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</si>
  <si>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</si>
  <si>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</si>
  <si>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</si>
  <si>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</si>
  <si>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</si>
  <si>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</si>
  <si>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</si>
  <si>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</si>
  <si>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</si>
  <si>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</si>
  <si>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</si>
  <si>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</si>
  <si>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</si>
  <si>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</si>
  <si>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</si>
  <si>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</si>
  <si>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</si>
  <si>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</si>
  <si>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</si>
  <si>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</si>
  <si>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</si>
  <si>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</si>
  <si>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</si>
  <si>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</si>
  <si>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</si>
  <si>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</si>
  <si>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</si>
  <si>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</si>
  <si>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</si>
  <si>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</si>
  <si>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</si>
  <si>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</si>
  <si>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</si>
  <si>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</si>
  <si>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</si>
  <si>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</si>
  <si>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</si>
  <si>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</si>
  <si>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</si>
  <si>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</si>
  <si>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</si>
  <si>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</si>
  <si>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</si>
  <si>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</si>
  <si>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</si>
  <si>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</si>
  <si>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</si>
  <si>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</si>
  <si>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</si>
  <si>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</si>
  <si>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</si>
  <si>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</si>
  <si>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</si>
  <si>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</si>
  <si>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</si>
  <si>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</si>
  <si>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</si>
  <si>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</si>
  <si>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</si>
  <si>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</si>
  <si>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</si>
  <si>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</si>
  <si>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</si>
  <si>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</si>
  <si>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</si>
  <si>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</si>
  <si>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</si>
  <si>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</si>
  <si>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</si>
  <si>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</si>
  <si>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</si>
  <si>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</si>
  <si>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</si>
  <si>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</si>
  <si>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</si>
  <si>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</si>
  <si>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</si>
  <si>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</si>
  <si>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</si>
  <si>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</si>
  <si>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</si>
  <si>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</si>
  <si>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</si>
  <si>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</si>
  <si>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</si>
  <si>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</si>
  <si>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</si>
  <si>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</si>
  <si>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</si>
  <si>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</si>
  <si>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</si>
  <si>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</si>
  <si>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</si>
  <si>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</si>
  <si>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</si>
  <si>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</si>
  <si>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</si>
  <si>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</si>
  <si>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</si>
  <si>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</si>
  <si>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</si>
  <si>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</si>
  <si>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</si>
  <si>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</si>
  <si>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</si>
  <si>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</si>
  <si>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</si>
  <si>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</si>
  <si>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</si>
  <si>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</si>
  <si>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</si>
  <si>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</si>
  <si>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</si>
  <si>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</si>
  <si>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</si>
  <si>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</si>
  <si>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</si>
  <si>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</si>
  <si>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</si>
  <si>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</si>
  <si>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</si>
  <si>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</si>
  <si>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</si>
  <si>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</si>
  <si>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</si>
  <si>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</si>
  <si>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</si>
  <si>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</si>
  <si>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</si>
  <si>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</si>
  <si>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</si>
  <si>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</si>
  <si>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</si>
  <si>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</si>
  <si>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</si>
  <si>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</si>
  <si>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</si>
  <si>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</si>
  <si>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</si>
  <si>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</si>
  <si>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</si>
  <si>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</si>
  <si>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</si>
  <si>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</si>
  <si>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</si>
  <si>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</si>
  <si>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</si>
  <si>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</si>
  <si>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</si>
  <si>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</si>
  <si>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</si>
  <si>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</si>
  <si>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</si>
  <si>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</si>
  <si>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</si>
  <si>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</si>
  <si>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</si>
  <si>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</si>
  <si>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</si>
  <si>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</si>
  <si>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</si>
  <si>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</si>
  <si>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</si>
  <si>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</si>
  <si>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</si>
  <si>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</si>
  <si>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</si>
  <si>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</si>
  <si>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</si>
  <si>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</si>
  <si>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</si>
  <si>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</si>
  <si>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</si>
  <si>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</si>
  <si>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</si>
  <si>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</si>
  <si>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</si>
  <si>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</si>
  <si>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</si>
  <si>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</si>
  <si>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</si>
  <si>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</si>
  <si>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</si>
  <si>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</si>
  <si>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</si>
  <si>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</si>
  <si>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</si>
  <si>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</si>
  <si>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</si>
  <si>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</si>
  <si>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</si>
  <si>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</si>
  <si>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</si>
  <si>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</si>
  <si>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</si>
  <si>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</si>
  <si>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</si>
  <si>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</si>
  <si>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</si>
  <si>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</si>
  <si>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</si>
  <si>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</si>
  <si>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</si>
  <si>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</si>
  <si>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</si>
  <si>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</si>
  <si>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</si>
  <si>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</si>
  <si>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</si>
  <si>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</si>
  <si>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</si>
  <si>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</si>
  <si>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</si>
  <si>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</si>
  <si>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</si>
  <si>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</si>
  <si>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</si>
  <si>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</si>
  <si>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</si>
  <si>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</si>
  <si>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</si>
  <si>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</si>
  <si>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</si>
  <si>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</si>
  <si>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</si>
  <si>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</si>
  <si>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</si>
  <si>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</si>
  <si>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</si>
  <si>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</si>
  <si>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</si>
  <si>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</si>
  <si>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</si>
  <si>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</si>
  <si>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</si>
  <si>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</si>
  <si>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</si>
  <si>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</si>
  <si>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</si>
  <si>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</si>
  <si>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</si>
  <si>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</si>
  <si>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</si>
  <si>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</si>
  <si>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</si>
  <si>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</si>
  <si>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</si>
  <si>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</si>
  <si>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</si>
  <si>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</si>
  <si>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</si>
  <si>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</si>
  <si>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</si>
  <si>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</si>
  <si>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</si>
  <si>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</si>
  <si>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</si>
  <si>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</si>
  <si>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</si>
  <si>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</si>
  <si>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</si>
  <si>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</si>
  <si>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</si>
  <si>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</si>
  <si>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</si>
  <si>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</si>
  <si>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</si>
  <si>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</si>
  <si>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</si>
  <si>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</si>
  <si>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</si>
  <si>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</si>
  <si>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</si>
  <si>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</si>
  <si>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</si>
  <si>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</si>
  <si>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</si>
  <si>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</si>
  <si>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</si>
  <si>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</si>
  <si>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</si>
  <si>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</si>
  <si>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</si>
  <si>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</si>
  <si>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</si>
  <si>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</si>
  <si>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</si>
  <si>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</si>
  <si>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</si>
  <si>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</si>
  <si>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</si>
  <si>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</si>
  <si>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</si>
  <si>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</si>
  <si>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</si>
  <si>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</si>
  <si>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</si>
  <si>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</si>
  <si>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</si>
  <si>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</si>
  <si>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</si>
  <si>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</si>
  <si>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</si>
  <si>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</si>
  <si>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</si>
  <si>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</si>
  <si>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</si>
  <si>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</si>
  <si>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</si>
  <si>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</si>
  <si>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</si>
  <si>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</si>
  <si>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</si>
  <si>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</si>
  <si>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</si>
  <si>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</si>
  <si>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</si>
  <si>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</si>
  <si>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</si>
  <si>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</si>
  <si>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</si>
  <si>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</si>
  <si>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</si>
  <si>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</si>
  <si>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</si>
  <si>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</si>
  <si>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</si>
  <si>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</si>
  <si>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</si>
  <si>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</si>
  <si>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</si>
  <si>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</si>
  <si>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</si>
  <si>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</si>
  <si>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</si>
  <si>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</si>
  <si>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</si>
  <si>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</si>
  <si>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</si>
  <si>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</si>
  <si>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</si>
  <si>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</si>
  <si>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</si>
  <si>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</si>
  <si>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</si>
  <si>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</si>
  <si>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</si>
  <si>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</si>
  <si>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</si>
  <si>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</si>
  <si>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</si>
  <si>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</si>
  <si>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</si>
  <si>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</si>
  <si>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</si>
  <si>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</si>
  <si>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</si>
  <si>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</si>
  <si>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</si>
  <si>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</si>
  <si>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</si>
  <si>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</si>
  <si>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</si>
  <si>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</si>
  <si>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</si>
  <si>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</si>
  <si>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</si>
  <si>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</si>
  <si>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</si>
  <si>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</si>
  <si>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</si>
  <si>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</si>
  <si>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</si>
  <si>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</si>
  <si>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</si>
  <si>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</si>
  <si>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</si>
  <si>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</si>
  <si>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</si>
  <si>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</si>
  <si>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</si>
  <si>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</si>
  <si>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</si>
  <si>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</si>
  <si>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</si>
  <si>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</si>
  <si>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</si>
  <si>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</si>
  <si>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</si>
  <si>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</si>
  <si>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</si>
  <si>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</si>
  <si>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</si>
  <si>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</si>
  <si>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</si>
  <si>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</si>
  <si>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</si>
  <si>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</si>
  <si>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</si>
  <si>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</si>
  <si>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</si>
  <si>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</si>
  <si>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</si>
  <si>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</si>
  <si>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</si>
  <si>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</si>
  <si>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</si>
  <si>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</si>
  <si>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</si>
  <si>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</si>
  <si>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</si>
  <si>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</si>
  <si>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</si>
  <si>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</si>
  <si>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</si>
  <si>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</si>
  <si>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</si>
  <si>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</si>
  <si>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</si>
  <si>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</si>
  <si>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</si>
  <si>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</si>
  <si>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</si>
  <si>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</si>
  <si>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</si>
  <si>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</si>
  <si>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</si>
  <si>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</si>
  <si>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</si>
  <si>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</si>
  <si>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</si>
  <si>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</si>
  <si>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</si>
  <si>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</si>
  <si>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</si>
  <si>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</si>
  <si>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</si>
  <si>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</si>
  <si>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</si>
  <si>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</si>
  <si>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</si>
  <si>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</si>
  <si>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</si>
  <si>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</si>
  <si>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</si>
  <si>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</si>
  <si>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</si>
  <si>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</si>
  <si>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</si>
  <si>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</si>
  <si>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</si>
  <si>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</si>
  <si>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</si>
  <si>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</si>
  <si>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</si>
  <si>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</si>
  <si>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</si>
  <si>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</si>
  <si>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</si>
  <si>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</si>
  <si>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</si>
  <si>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</si>
  <si>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</si>
  <si>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</si>
  <si>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</si>
  <si>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</si>
  <si>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</si>
  <si>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</si>
  <si>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</si>
  <si>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</si>
  <si>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</si>
  <si>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</si>
  <si>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</si>
  <si>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</si>
  <si>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</si>
  <si>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</si>
  <si>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</si>
  <si>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</si>
  <si>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</si>
  <si>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</si>
  <si>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</si>
  <si>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</si>
  <si>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</si>
  <si>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</si>
  <si>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</si>
  <si>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</si>
  <si>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</si>
  <si>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</si>
  <si>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</si>
  <si>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</si>
  <si>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</si>
  <si>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</si>
  <si>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</si>
  <si>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</si>
  <si>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</si>
  <si>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</si>
  <si>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</si>
  <si>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</si>
  <si>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</si>
  <si>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</si>
  <si>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</si>
  <si>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</si>
  <si>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</si>
  <si>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</si>
  <si>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</si>
  <si>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</si>
  <si>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</si>
  <si>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</si>
  <si>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</si>
  <si>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</si>
  <si>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</si>
  <si>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</si>
  <si>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</si>
  <si>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</si>
  <si>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</si>
  <si>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</si>
  <si>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</si>
  <si>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</si>
  <si>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</si>
  <si>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</si>
  <si>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</si>
  <si>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</si>
  <si>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</si>
  <si>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</si>
  <si>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</si>
  <si>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</si>
  <si>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</si>
  <si>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</si>
  <si>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</si>
  <si>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</si>
  <si>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</si>
  <si>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</si>
  <si>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</si>
  <si>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</si>
  <si>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</si>
  <si>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</si>
  <si>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</si>
  <si>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</si>
  <si>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</si>
  <si>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</si>
  <si>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</si>
  <si>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</si>
  <si>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</si>
  <si>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</si>
  <si>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</si>
  <si>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</si>
  <si>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</si>
  <si>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</si>
  <si>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</si>
  <si>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</si>
  <si>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</si>
  <si>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</si>
  <si>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</si>
  <si>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</si>
  <si>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</si>
  <si>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</si>
  <si>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</si>
  <si>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</si>
  <si>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</si>
  <si>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</si>
  <si>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</si>
  <si>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</si>
  <si>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</si>
  <si>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</si>
  <si>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</si>
  <si>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</si>
  <si>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</si>
  <si>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</si>
  <si>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</si>
  <si>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</si>
  <si>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</si>
  <si>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</si>
  <si>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</si>
  <si>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</si>
  <si>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</si>
  <si>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</si>
  <si>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</si>
  <si>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</si>
  <si>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</si>
  <si>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</si>
  <si>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</si>
  <si>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</si>
  <si>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</si>
  <si>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</si>
  <si>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</si>
  <si>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</si>
  <si>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</si>
  <si>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</si>
  <si>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</si>
  <si>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</si>
  <si>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</si>
  <si>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</si>
  <si>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</si>
  <si>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</si>
  <si>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</si>
  <si>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</si>
  <si>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</si>
  <si>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</si>
  <si>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</si>
  <si>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</si>
  <si>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</si>
  <si>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</si>
  <si>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</si>
  <si>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</si>
  <si>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</si>
  <si>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</si>
  <si>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</si>
  <si>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</si>
  <si>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</si>
  <si>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</si>
  <si>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</si>
  <si>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</si>
  <si>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</si>
  <si>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</si>
  <si>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</si>
  <si>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</si>
  <si>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</si>
  <si>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</si>
  <si>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</si>
  <si>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</si>
  <si>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</si>
  <si>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</si>
  <si>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</si>
  <si>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</si>
  <si>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</si>
  <si>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</si>
  <si>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</si>
  <si>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</si>
  <si>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</si>
  <si>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</si>
  <si>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</si>
  <si>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</si>
  <si>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</si>
  <si>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</si>
  <si>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</si>
  <si>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</si>
  <si>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</si>
  <si>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</si>
  <si>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</si>
  <si>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</si>
  <si>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</si>
  <si>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</si>
  <si>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</si>
  <si>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</si>
  <si>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</si>
  <si>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</si>
  <si>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</si>
  <si>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</si>
  <si>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</si>
  <si>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</si>
  <si>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</si>
  <si>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</si>
  <si>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</si>
  <si>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</si>
  <si>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</si>
  <si>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</si>
  <si>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</si>
  <si>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</si>
  <si>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</si>
  <si>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</si>
  <si>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</si>
  <si>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</si>
  <si>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</si>
  <si>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</si>
  <si>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</si>
  <si>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</si>
  <si>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</si>
  <si>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</si>
  <si>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</si>
  <si>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</si>
  <si>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</si>
  <si>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</si>
  <si>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</si>
  <si>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</si>
  <si>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</si>
  <si>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</si>
  <si>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</si>
  <si>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</si>
  <si>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</si>
  <si>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</si>
  <si>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</si>
  <si>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</si>
  <si>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</si>
  <si>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</si>
  <si>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</si>
  <si>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</si>
  <si>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</si>
  <si>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</si>
  <si>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</si>
  <si>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</si>
  <si>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</si>
  <si>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</si>
  <si>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</si>
  <si>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</si>
  <si>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</si>
  <si>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</si>
  <si>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</si>
  <si>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</si>
  <si>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</si>
  <si>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</si>
  <si>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</si>
  <si>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</si>
  <si>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</si>
  <si>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</si>
  <si>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</si>
  <si>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</si>
  <si>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</si>
  <si>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</si>
  <si>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</si>
  <si>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</si>
  <si>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</si>
  <si>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</si>
  <si>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</si>
  <si>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</si>
  <si>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</si>
  <si>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</si>
  <si>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</si>
  <si>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</si>
  <si>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</si>
  <si>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</si>
  <si>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</si>
  <si>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</si>
  <si>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</si>
  <si>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</si>
  <si>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</si>
  <si>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</si>
  <si>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</si>
  <si>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</si>
  <si>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</si>
  <si>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</si>
  <si>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</si>
  <si>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</si>
  <si>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</si>
  <si>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</si>
  <si>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</si>
  <si>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</si>
  <si>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</si>
  <si>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</si>
  <si>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</si>
  <si>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</si>
  <si>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</si>
  <si>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</si>
  <si>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</si>
  <si>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</si>
  <si>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</si>
  <si>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</si>
  <si>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</si>
  <si>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</si>
  <si>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</si>
  <si>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</si>
  <si>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</si>
  <si>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</si>
  <si>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</si>
  <si>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</si>
  <si>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</si>
  <si>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</si>
  <si>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</si>
  <si>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</si>
  <si>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</si>
  <si>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</si>
  <si>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</si>
  <si>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</si>
  <si>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</si>
  <si>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</si>
  <si>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</si>
  <si>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</si>
  <si>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</si>
  <si>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</si>
  <si>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</si>
  <si>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</si>
  <si>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</si>
  <si>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</si>
  <si>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</si>
  <si>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</si>
  <si>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</si>
  <si>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</si>
  <si>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</si>
  <si>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</si>
  <si>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</si>
  <si>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</si>
  <si>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</si>
  <si>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</si>
  <si>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</si>
  <si>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</si>
  <si>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</si>
  <si>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</si>
  <si>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</si>
  <si>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</si>
  <si>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</si>
  <si>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</si>
  <si>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</si>
  <si>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</si>
  <si>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</si>
  <si>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</si>
  <si>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</si>
  <si>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</si>
  <si>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</si>
  <si>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</si>
  <si>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</si>
  <si>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</si>
  <si>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</si>
  <si>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</si>
  <si>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</si>
  <si>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</si>
  <si>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</si>
  <si>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</si>
  <si>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</si>
  <si>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</si>
  <si>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</si>
  <si>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</si>
  <si>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</si>
  <si>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</si>
  <si>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</si>
  <si>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</si>
  <si>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</si>
  <si>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</si>
  <si>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</si>
  <si>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</si>
  <si>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</si>
  <si>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</si>
  <si>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</si>
  <si>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</si>
  <si>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</si>
  <si>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</si>
  <si>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</si>
  <si>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</si>
  <si>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</si>
  <si>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</si>
  <si>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</si>
  <si>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</si>
  <si>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</si>
  <si>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</si>
  <si>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</si>
  <si>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</si>
  <si>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</si>
  <si>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</si>
  <si>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</si>
  <si>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</si>
  <si>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</si>
  <si>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</si>
  <si>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</si>
  <si>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</si>
  <si>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</si>
  <si>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</si>
  <si>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</si>
  <si>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</si>
  <si>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</si>
  <si>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</si>
  <si>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</si>
  <si>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</si>
  <si>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</si>
  <si>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</si>
  <si>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</si>
  <si>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</si>
  <si>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</si>
  <si>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</si>
  <si>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</si>
  <si>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</si>
  <si>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</si>
  <si>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</si>
  <si>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</si>
  <si>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</si>
  <si>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</si>
  <si>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</si>
  <si>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</si>
  <si>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</si>
  <si>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</si>
  <si>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</si>
  <si>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</si>
  <si>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</si>
  <si>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</si>
  <si>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</si>
  <si>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</si>
  <si>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</si>
  <si>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</si>
  <si>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</si>
  <si>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</si>
  <si>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</si>
  <si>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</si>
  <si>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</si>
  <si>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</si>
  <si>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</si>
  <si>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</si>
  <si>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</si>
  <si>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</si>
  <si>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</si>
  <si>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</si>
  <si>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</si>
  <si>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</si>
  <si>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</si>
  <si>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</si>
  <si>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</si>
  <si>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</si>
  <si>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</si>
  <si>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</si>
  <si>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</si>
  <si>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</si>
  <si>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</si>
  <si>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</si>
  <si>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</si>
  <si>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</si>
  <si>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</si>
  <si>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</si>
  <si>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</si>
  <si>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</si>
  <si>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</si>
  <si>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</si>
  <si>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</si>
  <si>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</si>
  <si>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</si>
  <si>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</si>
  <si>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</si>
  <si>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</si>
  <si>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</si>
  <si>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</si>
  <si>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</si>
  <si>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</si>
  <si>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</si>
  <si>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</si>
  <si>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</si>
  <si>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</si>
  <si>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</si>
  <si>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</si>
  <si>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</si>
  <si>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</si>
  <si>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</si>
  <si>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</si>
  <si>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</si>
  <si>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</si>
  <si>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</si>
  <si>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</si>
  <si>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</si>
  <si>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</si>
  <si>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</si>
  <si>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</si>
  <si>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</si>
  <si>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</si>
  <si>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</si>
  <si>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</si>
  <si>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</si>
  <si>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</si>
  <si>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</si>
  <si>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</si>
  <si>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</si>
  <si>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</si>
  <si>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</si>
  <si>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</si>
  <si>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</si>
  <si>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</si>
  <si>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</si>
  <si>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</si>
  <si>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</si>
  <si>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</si>
  <si>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</si>
  <si>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</si>
  <si>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</si>
  <si>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</si>
  <si>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</si>
  <si>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</si>
  <si>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</si>
  <si>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</si>
  <si>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</si>
  <si>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</si>
  <si>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</si>
  <si>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</si>
  <si>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</si>
  <si>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</si>
  <si>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</si>
  <si>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</si>
  <si>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</si>
  <si>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</si>
  <si>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</si>
  <si>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</si>
  <si>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</si>
  <si>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</si>
  <si>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</si>
  <si>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</si>
  <si>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</si>
  <si>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</si>
  <si>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</si>
  <si>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</si>
  <si>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</si>
  <si>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</si>
  <si>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</si>
  <si>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</si>
  <si>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</si>
  <si>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</si>
  <si>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</si>
  <si>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</si>
  <si>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</si>
  <si>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</si>
  <si>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</si>
  <si>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</si>
  <si>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</si>
  <si>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</si>
  <si>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</si>
  <si>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</si>
  <si>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</si>
  <si>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</si>
  <si>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</si>
  <si>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</si>
  <si>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</si>
  <si>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</si>
  <si>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</si>
  <si>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</si>
  <si>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</si>
  <si>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</si>
  <si>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</si>
  <si>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</si>
  <si>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</si>
  <si>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</si>
  <si>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</si>
  <si>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</si>
  <si>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</si>
  <si>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</si>
  <si>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</si>
  <si>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</si>
  <si>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</si>
  <si>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</si>
  <si>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</si>
  <si>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</si>
  <si>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</si>
  <si>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</si>
  <si>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</si>
  <si>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</si>
  <si>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</si>
  <si>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</si>
  <si>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</si>
  <si>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</si>
  <si>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</si>
  <si>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</si>
  <si>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</si>
  <si>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</si>
  <si>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</si>
  <si>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</si>
  <si>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</si>
  <si>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</si>
  <si>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</si>
  <si>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</si>
  <si>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</si>
  <si>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</si>
  <si>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</si>
  <si>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</si>
  <si>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</si>
  <si>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</si>
  <si>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</si>
  <si>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</si>
  <si>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</si>
  <si>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</si>
  <si>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</si>
  <si>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</si>
  <si>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</si>
  <si>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</si>
  <si>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</si>
  <si>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</si>
  <si>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</si>
  <si>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</si>
  <si>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</si>
  <si>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</si>
  <si>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</si>
  <si>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</si>
  <si>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</si>
  <si>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</si>
  <si>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</si>
  <si>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</si>
  <si>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</si>
  <si>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</si>
  <si>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</si>
  <si>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</si>
  <si>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</si>
  <si>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</si>
  <si>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</si>
  <si>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</si>
  <si>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</si>
  <si>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</si>
  <si>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</si>
  <si>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</si>
  <si>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</si>
  <si>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</si>
  <si>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</si>
  <si>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</si>
  <si>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</si>
  <si>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</si>
  <si>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</si>
  <si>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</si>
  <si>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</si>
  <si>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</si>
  <si>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</si>
  <si>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</si>
  <si>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</si>
  <si>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</si>
  <si>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</si>
  <si>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</si>
  <si>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</si>
  <si>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</si>
  <si>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</si>
  <si>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</si>
  <si>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</si>
  <si>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</si>
  <si>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</si>
  <si>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</si>
  <si>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</si>
  <si>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</si>
  <si>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</si>
  <si>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</si>
  <si>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</si>
  <si>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</si>
  <si>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</si>
  <si>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</si>
  <si>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</si>
  <si>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</si>
  <si>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</si>
  <si>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</si>
  <si>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</si>
  <si>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</si>
  <si>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</si>
  <si>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</si>
  <si>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</si>
  <si>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</si>
  <si>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</si>
  <si>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</si>
  <si>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</si>
  <si>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</si>
  <si>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</si>
  <si>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</si>
  <si>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</si>
  <si>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</si>
  <si>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</si>
  <si>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</si>
  <si>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</si>
  <si>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</si>
  <si>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</si>
  <si>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</si>
  <si>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</si>
  <si>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</si>
  <si>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</si>
  <si>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</si>
  <si>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</si>
  <si>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</si>
  <si>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</si>
  <si>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</si>
  <si>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</si>
  <si>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</si>
  <si>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</si>
  <si>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</si>
  <si>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</si>
  <si>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</si>
  <si>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</si>
  <si>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</si>
  <si>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</si>
  <si>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</si>
  <si>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</si>
  <si>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</si>
  <si>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</si>
  <si>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</si>
  <si>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</si>
  <si>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</si>
  <si>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</si>
  <si>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</si>
  <si>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</si>
  <si>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</si>
  <si>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</si>
  <si>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</si>
  <si>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</si>
  <si>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</si>
  <si>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</si>
  <si>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</si>
  <si>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</si>
  <si>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</si>
  <si>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</si>
  <si>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</si>
  <si>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</si>
  <si>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</si>
  <si>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</si>
  <si>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</si>
  <si>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</si>
  <si>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</si>
  <si>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</si>
  <si>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</si>
  <si>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</si>
  <si>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</si>
  <si>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</si>
  <si>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</si>
  <si>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</si>
  <si>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</si>
  <si>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</si>
  <si>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</si>
  <si>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</si>
  <si>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</si>
  <si>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</si>
  <si>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</si>
  <si>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</si>
  <si>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</si>
  <si>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</si>
  <si>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</si>
  <si>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</si>
  <si>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</si>
  <si>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</si>
  <si>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</si>
  <si>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</si>
  <si>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</si>
  <si>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</si>
  <si>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</si>
  <si>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</si>
  <si>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</si>
  <si>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</si>
  <si>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</si>
  <si>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</si>
  <si>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</si>
  <si>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</si>
  <si>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</si>
  <si>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</si>
  <si>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</si>
  <si>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</si>
  <si>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</si>
  <si>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</si>
  <si>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</si>
  <si>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</si>
  <si>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</si>
  <si>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</si>
  <si>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</si>
  <si>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</si>
  <si>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</si>
  <si>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</si>
  <si>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</si>
  <si>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</si>
  <si>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</si>
  <si>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</si>
  <si>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</si>
  <si>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</si>
  <si>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</si>
  <si>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</si>
  <si>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</si>
  <si>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</si>
  <si>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</si>
  <si>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</si>
  <si>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</si>
  <si>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</si>
  <si>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</si>
  <si>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</si>
  <si>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</si>
  <si>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</si>
  <si>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</si>
  <si>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</si>
  <si>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</si>
  <si>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</si>
  <si>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</si>
  <si>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</si>
  <si>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</si>
  <si>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</si>
  <si>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</si>
  <si>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</si>
  <si>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</si>
  <si>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</si>
  <si>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</si>
  <si>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</si>
  <si>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</si>
  <si>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</si>
  <si>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</si>
  <si>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</si>
  <si>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</si>
  <si>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</si>
  <si>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</si>
  <si>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</si>
  <si>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</si>
  <si>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</si>
  <si>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</si>
  <si>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</si>
  <si>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</si>
  <si>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</si>
  <si>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</si>
  <si>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</si>
  <si>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</si>
  <si>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</si>
  <si>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</si>
  <si>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</si>
  <si>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</si>
  <si>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</si>
  <si>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</si>
  <si>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</si>
  <si>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</si>
  <si>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</si>
  <si>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</si>
  <si>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</si>
  <si>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</si>
  <si>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</si>
  <si>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</si>
  <si>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</si>
  <si>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</si>
  <si>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</si>
  <si>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</si>
  <si>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</si>
  <si>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</si>
  <si>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</si>
  <si>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</si>
  <si>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</si>
  <si>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</si>
  <si>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</si>
  <si>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</si>
  <si>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</si>
  <si>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</si>
  <si>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</si>
  <si>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</si>
  <si>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</si>
  <si>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</si>
  <si>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</si>
  <si>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</si>
  <si>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</si>
  <si>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</si>
  <si>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</si>
  <si>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</si>
  <si>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</si>
  <si>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</si>
  <si>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</si>
  <si>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</si>
  <si>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</si>
  <si>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</si>
  <si>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</si>
  <si>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</si>
  <si>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</si>
  <si>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</si>
  <si>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</si>
  <si>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</si>
  <si>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</si>
  <si>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</si>
  <si>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</si>
  <si>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</si>
  <si>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</si>
  <si>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</si>
  <si>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</si>
  <si>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</si>
  <si>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</si>
  <si>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</si>
  <si>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</si>
  <si>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</si>
  <si>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</si>
  <si>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</si>
  <si>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</si>
  <si>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</si>
  <si>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</si>
  <si>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</si>
  <si>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</si>
  <si>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</si>
  <si>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</si>
  <si>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</si>
  <si>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</si>
  <si>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</si>
  <si>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</si>
  <si>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</si>
  <si>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</si>
  <si>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</si>
  <si>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</si>
  <si>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</si>
  <si>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</si>
  <si>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</si>
  <si>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</si>
  <si>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</si>
  <si>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</si>
  <si>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</si>
  <si>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</si>
  <si>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</si>
  <si>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</si>
  <si>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</si>
  <si>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</si>
  <si>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</si>
  <si>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</si>
  <si>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</si>
  <si>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</si>
  <si>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</si>
  <si>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</si>
  <si>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</si>
  <si>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</si>
  <si>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</si>
  <si>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</si>
  <si>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</si>
  <si>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</si>
  <si>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</si>
  <si>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</si>
  <si>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</si>
  <si>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</si>
  <si>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</si>
  <si>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</si>
  <si>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</si>
  <si>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</si>
  <si>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</si>
  <si>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</si>
  <si>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</si>
  <si>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</si>
  <si>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</si>
  <si>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</si>
  <si>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</si>
  <si>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</si>
  <si>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</si>
  <si>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</si>
  <si>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</si>
  <si>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</si>
  <si>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</si>
  <si>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</si>
  <si>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</si>
  <si>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</si>
  <si>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</si>
  <si>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</si>
  <si>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</si>
  <si>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</si>
  <si>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</si>
  <si>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</si>
  <si>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</si>
  <si>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</si>
  <si>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</si>
  <si>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</si>
  <si>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</si>
  <si>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</si>
  <si>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</si>
  <si>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</si>
  <si>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</si>
  <si>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</si>
  <si>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</si>
  <si>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</si>
  <si>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</si>
  <si>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</si>
  <si>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</si>
  <si>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</si>
  <si>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</si>
  <si>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</si>
  <si>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</si>
  <si>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</si>
  <si>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</si>
  <si>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</si>
  <si>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</si>
  <si>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</si>
  <si>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</si>
  <si>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</si>
  <si>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</si>
  <si>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</si>
  <si>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</si>
  <si>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</si>
  <si>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</si>
  <si>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</si>
  <si>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</si>
  <si>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</si>
  <si>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</si>
  <si>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</si>
  <si>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</si>
  <si>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</si>
  <si>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</si>
  <si>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</si>
  <si>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</si>
  <si>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</si>
  <si>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</si>
  <si>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</si>
  <si>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</si>
  <si>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</si>
  <si>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</si>
  <si>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</si>
  <si>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</si>
  <si>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</si>
  <si>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</si>
  <si>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</si>
  <si>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</si>
  <si>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</si>
  <si>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</si>
  <si>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</si>
  <si>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</si>
  <si>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</si>
  <si>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</si>
  <si>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</si>
  <si>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</si>
  <si>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</si>
  <si>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</si>
  <si>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</si>
  <si>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</si>
  <si>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</si>
  <si>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</si>
  <si>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</si>
  <si>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</si>
  <si>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</si>
  <si>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</si>
  <si>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</si>
  <si>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</si>
  <si>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</si>
  <si>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</si>
  <si>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</si>
  <si>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</si>
  <si>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</si>
  <si>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</si>
  <si>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</si>
  <si>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</si>
  <si>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</si>
  <si>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</si>
  <si>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</si>
  <si>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</si>
  <si>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</si>
  <si>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</si>
  <si>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</si>
  <si>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</si>
  <si>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</si>
  <si>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</si>
  <si>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</si>
  <si>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</si>
  <si>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</si>
  <si>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</si>
  <si>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</si>
  <si>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</si>
  <si>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</si>
  <si>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</si>
  <si>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</si>
  <si>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</si>
  <si>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</si>
  <si>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</si>
  <si>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</si>
  <si>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</si>
  <si>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</si>
  <si>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</si>
  <si>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</si>
  <si>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</si>
  <si>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</si>
  <si>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</si>
  <si>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</si>
  <si>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</si>
  <si>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</si>
  <si>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</si>
  <si>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</si>
  <si>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</si>
  <si>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</si>
  <si>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</si>
  <si>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</si>
  <si>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</si>
  <si>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</si>
  <si>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</si>
  <si>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</si>
  <si>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</si>
  <si>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</si>
  <si>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</si>
  <si>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</si>
  <si>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</si>
  <si>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</si>
  <si>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</si>
  <si>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</si>
  <si>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</si>
  <si>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</si>
  <si>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</si>
  <si>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</si>
  <si>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</si>
  <si>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</si>
  <si>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</si>
  <si>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</si>
  <si>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</si>
  <si>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</si>
  <si>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</si>
  <si>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</si>
  <si>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</si>
  <si>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</si>
  <si>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</si>
  <si>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</si>
  <si>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</si>
  <si>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</si>
  <si>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</si>
  <si>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</si>
  <si>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</si>
  <si>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</si>
  <si>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</si>
  <si>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</si>
  <si>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</si>
  <si>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</si>
  <si>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</si>
  <si>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</si>
  <si>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</si>
  <si>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</si>
  <si>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</si>
  <si>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</si>
  <si>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</si>
  <si>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</si>
  <si>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</si>
  <si>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</si>
  <si>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</si>
  <si>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</si>
  <si>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</si>
  <si>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</si>
  <si>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</si>
  <si>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</si>
  <si>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</si>
  <si>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</si>
  <si>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</si>
  <si>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</si>
  <si>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</si>
  <si>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</si>
  <si>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</si>
  <si>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</si>
  <si>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</si>
  <si>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</si>
  <si>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</si>
  <si>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</si>
  <si>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</si>
  <si>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</si>
  <si>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</si>
  <si>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</si>
  <si>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</si>
  <si>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</si>
  <si>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</si>
  <si>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</si>
  <si>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</si>
  <si>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</si>
  <si>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</si>
  <si>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</si>
  <si>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</si>
  <si>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</si>
  <si>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</si>
  <si>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</si>
  <si>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</si>
  <si>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</si>
  <si>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</si>
  <si>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</si>
  <si>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</si>
  <si>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</si>
  <si>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</si>
  <si>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</si>
  <si>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</si>
  <si>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</si>
  <si>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</si>
  <si>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</si>
  <si>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</si>
  <si>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</si>
  <si>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</si>
  <si>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</si>
  <si>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</si>
  <si>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</si>
  <si>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</si>
  <si>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</si>
  <si>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</si>
  <si>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</si>
  <si>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</si>
  <si>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</si>
  <si>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</si>
  <si>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</si>
  <si>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</si>
  <si>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</si>
  <si>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</si>
  <si>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</si>
  <si>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</si>
  <si>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</si>
  <si>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</si>
  <si>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</si>
  <si>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</si>
  <si>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</si>
  <si>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</si>
  <si>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</si>
  <si>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</si>
  <si>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</si>
  <si>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</si>
  <si>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</si>
  <si>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</si>
  <si>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</si>
  <si>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</si>
  <si>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</si>
  <si>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</si>
  <si>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</si>
  <si>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</si>
  <si>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</si>
  <si>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</si>
  <si>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</si>
  <si>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</si>
  <si>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</si>
  <si>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</si>
  <si>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</si>
  <si>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</si>
  <si>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</si>
  <si>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</si>
  <si>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</si>
  <si>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</si>
  <si>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</si>
  <si>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</si>
  <si>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</si>
  <si>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</si>
  <si>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</si>
  <si>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</si>
  <si>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</si>
  <si>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</si>
  <si>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</si>
  <si>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</si>
  <si>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</si>
  <si>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</si>
  <si>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</si>
  <si>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</si>
  <si>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</si>
  <si>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</si>
  <si>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</si>
  <si>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</si>
  <si>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</si>
  <si>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</si>
  <si>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</si>
  <si>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</si>
  <si>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</si>
  <si>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</si>
  <si>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</si>
  <si>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</si>
  <si>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</si>
  <si>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</si>
  <si>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</si>
  <si>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</si>
  <si>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</si>
  <si>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</si>
  <si>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</si>
  <si>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</si>
  <si>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</si>
  <si>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</si>
  <si>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</si>
  <si>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</si>
  <si>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</si>
  <si>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</si>
  <si>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</si>
  <si>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</si>
  <si>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</si>
  <si>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</si>
  <si>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</si>
  <si>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</si>
  <si>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</si>
  <si>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</si>
  <si>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</si>
  <si>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</si>
  <si>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</si>
  <si>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</si>
  <si>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</si>
  <si>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</si>
  <si>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</si>
  <si>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</si>
  <si>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</si>
  <si>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</si>
  <si>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</si>
  <si>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</si>
  <si>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</si>
  <si>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</si>
  <si>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</si>
  <si>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</si>
  <si>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</si>
  <si>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</si>
  <si>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</si>
  <si>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</si>
  <si>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</si>
  <si>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</si>
  <si>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</si>
  <si>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</si>
  <si>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</si>
  <si>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</si>
  <si>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</si>
  <si>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</si>
  <si>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</si>
  <si>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</si>
  <si>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</si>
  <si>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</si>
  <si>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</si>
  <si>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</si>
  <si>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</si>
  <si>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</si>
  <si>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</si>
  <si>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</si>
  <si>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</si>
  <si>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</si>
  <si>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</si>
  <si>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</si>
  <si>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</si>
  <si>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</si>
  <si>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</si>
  <si>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</si>
  <si>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</si>
  <si>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</si>
  <si>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</si>
  <si>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</si>
  <si>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</si>
  <si>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</si>
  <si>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</si>
  <si>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</si>
  <si>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</si>
  <si>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</si>
  <si>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</si>
  <si>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</si>
  <si>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</si>
  <si>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</si>
  <si>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</si>
  <si>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</si>
  <si>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</si>
  <si>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</si>
  <si>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</si>
  <si>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</si>
  <si>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</si>
  <si>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</si>
  <si>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</si>
  <si>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</si>
  <si>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</si>
  <si>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</si>
  <si>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</si>
  <si>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</si>
  <si>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</si>
  <si>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</si>
  <si>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</si>
  <si>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</si>
  <si>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</si>
  <si>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</si>
  <si>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</si>
  <si>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</si>
  <si>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</si>
  <si>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</si>
  <si>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</si>
  <si>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</si>
  <si>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</si>
  <si>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</si>
  <si>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</si>
  <si>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</si>
  <si>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</si>
  <si>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</si>
  <si>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</si>
  <si>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</si>
  <si>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</si>
  <si>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</si>
  <si>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</si>
  <si>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</si>
  <si>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</si>
  <si>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</si>
  <si>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</si>
  <si>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</si>
  <si>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</si>
  <si>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</si>
  <si>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</si>
  <si>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</si>
  <si>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</si>
  <si>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</si>
  <si>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</si>
  <si>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</si>
  <si>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</si>
  <si>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</si>
  <si>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</si>
  <si>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</si>
  <si>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</si>
  <si>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</si>
  <si>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</si>
  <si>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</si>
  <si>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</si>
  <si>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</si>
  <si>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</si>
  <si>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</si>
  <si>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</si>
  <si>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</si>
  <si>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</si>
  <si>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</si>
  <si>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</si>
  <si>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</si>
  <si>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</si>
  <si>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</si>
  <si>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</si>
  <si>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</si>
  <si>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</si>
  <si>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</si>
  <si>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</si>
  <si>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</si>
  <si>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</si>
  <si>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</si>
  <si>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</si>
  <si>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</si>
  <si>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</si>
  <si>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</si>
  <si>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</si>
  <si>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</si>
  <si>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</si>
  <si>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</si>
  <si>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</si>
  <si>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</si>
  <si>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</si>
  <si>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</si>
  <si>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</si>
  <si>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</si>
  <si>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</si>
  <si>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</si>
  <si>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</si>
  <si>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</si>
  <si>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</si>
  <si>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</si>
  <si>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</si>
  <si>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</si>
  <si>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</si>
  <si>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</si>
  <si>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</si>
  <si>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</si>
  <si>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</si>
  <si>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</si>
  <si>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</si>
  <si>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</si>
  <si>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</si>
  <si>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</si>
  <si>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</si>
  <si>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</si>
  <si>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</si>
  <si>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</si>
  <si>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</si>
  <si>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</si>
  <si>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</si>
  <si>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</si>
  <si>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</si>
  <si>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</si>
  <si>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</si>
  <si>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</si>
  <si>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</si>
  <si>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</si>
  <si>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</si>
  <si>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</si>
  <si>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</si>
  <si>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</si>
  <si>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</si>
  <si>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</si>
  <si>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</si>
  <si>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</si>
  <si>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</si>
  <si>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</si>
  <si>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</si>
  <si>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</si>
  <si>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</si>
  <si>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</si>
  <si>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</si>
  <si>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</si>
  <si>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</si>
  <si>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</si>
  <si>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</si>
  <si>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</si>
  <si>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</si>
  <si>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</si>
  <si>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</si>
  <si>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</si>
  <si>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</si>
  <si>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</si>
  <si>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</si>
  <si>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</si>
  <si>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</si>
  <si>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</si>
  <si>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</si>
  <si>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</si>
  <si>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</si>
  <si>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</si>
  <si>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</si>
  <si>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</si>
  <si>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</si>
  <si>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</si>
  <si>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</si>
  <si>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</si>
  <si>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</si>
  <si>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</si>
  <si>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</si>
  <si>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</si>
  <si>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</si>
  <si>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</si>
  <si>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</si>
  <si>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</si>
  <si>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</si>
  <si>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</si>
  <si>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</si>
  <si>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</si>
  <si>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</si>
  <si>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</si>
  <si>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</si>
  <si>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</si>
  <si>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</si>
  <si>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</si>
  <si>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</si>
  <si>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</si>
  <si>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</si>
  <si>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</si>
  <si>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</si>
  <si>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</si>
  <si>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</si>
  <si>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</si>
  <si>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</si>
  <si>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</si>
  <si>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</si>
  <si>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</si>
  <si>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</si>
  <si>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</si>
  <si>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</si>
  <si>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</si>
  <si>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</si>
  <si>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</si>
  <si>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</si>
  <si>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</si>
  <si>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</si>
  <si>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</si>
  <si>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</si>
  <si>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</si>
  <si>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</si>
  <si>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</si>
  <si>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</si>
  <si>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</si>
  <si>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</si>
  <si>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</si>
  <si>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</si>
  <si>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</si>
  <si>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</si>
  <si>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</si>
  <si>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</si>
  <si>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</si>
  <si>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</si>
  <si>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</si>
  <si>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</si>
  <si>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</si>
  <si>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</si>
  <si>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</si>
  <si>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</si>
  <si>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</si>
  <si>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</si>
  <si>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</si>
  <si>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</si>
  <si>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</si>
  <si>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</si>
  <si>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</si>
  <si>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</si>
  <si>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</si>
  <si>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</si>
  <si>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</si>
  <si>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</si>
  <si>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</si>
  <si>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</si>
  <si>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</si>
  <si>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</si>
  <si>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</si>
  <si>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</si>
  <si>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</si>
  <si>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</si>
  <si>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</si>
  <si>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</si>
  <si>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</si>
  <si>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</si>
  <si>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</si>
  <si>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</si>
  <si>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</si>
  <si>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</si>
  <si>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</si>
  <si>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</si>
  <si>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</si>
  <si>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</si>
  <si>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</si>
  <si>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</si>
  <si>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</si>
  <si>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</si>
  <si>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</si>
  <si>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</si>
  <si>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</si>
  <si>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</si>
  <si>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</si>
  <si>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</si>
  <si>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</si>
  <si>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</si>
  <si>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</si>
  <si>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</si>
  <si>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</si>
  <si>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</si>
  <si>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</si>
  <si>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</si>
  <si>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</si>
  <si>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</si>
  <si>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</si>
  <si>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</si>
  <si>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</si>
  <si>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</si>
  <si>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</si>
  <si>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</si>
  <si>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</si>
  <si>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</si>
  <si>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</si>
  <si>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</si>
  <si>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</si>
  <si>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</si>
  <si>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</si>
  <si>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</si>
  <si>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</si>
  <si>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</si>
  <si>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</si>
  <si>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</si>
  <si>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</si>
  <si>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</si>
  <si>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</si>
  <si>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</si>
  <si>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</si>
  <si>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</si>
  <si>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</si>
  <si>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</si>
  <si>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</si>
  <si>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</si>
  <si>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</si>
  <si>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</si>
  <si>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</si>
  <si>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</si>
  <si>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</si>
  <si>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</si>
  <si>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</si>
  <si>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</si>
  <si>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</si>
  <si>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</si>
  <si>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</si>
  <si>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</si>
  <si>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</si>
  <si>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</si>
  <si>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</si>
  <si>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</si>
  <si>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</si>
  <si>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</si>
  <si>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</si>
  <si>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</si>
  <si>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</si>
  <si>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</si>
  <si>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</si>
  <si>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</si>
  <si>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</si>
  <si>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</si>
  <si>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</si>
  <si>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</si>
  <si>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</si>
  <si>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</si>
  <si>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</si>
  <si>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</si>
  <si>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</si>
  <si>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</si>
  <si>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</si>
  <si>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</si>
  <si>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</si>
  <si>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</si>
  <si>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</si>
  <si>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</si>
  <si>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</si>
  <si>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</si>
  <si>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</si>
  <si>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</si>
  <si>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</si>
  <si>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</si>
  <si>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</si>
  <si>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</si>
  <si>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</si>
  <si>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</si>
  <si>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</si>
  <si>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</si>
  <si>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</si>
  <si>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</si>
  <si>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</si>
  <si>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</si>
  <si>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</si>
  <si>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</si>
  <si>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</si>
  <si>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</si>
  <si>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</si>
  <si>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</si>
  <si>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</si>
  <si>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</si>
  <si>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</si>
  <si>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</si>
  <si>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</si>
  <si>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</si>
  <si>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</si>
  <si>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</si>
  <si>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</si>
  <si>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</si>
  <si>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</si>
  <si>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</si>
  <si>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</si>
  <si>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</si>
  <si>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</si>
  <si>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</si>
  <si>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</si>
  <si>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</si>
  <si>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</si>
  <si>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</si>
  <si>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</si>
  <si>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</si>
  <si>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</si>
  <si>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</si>
  <si>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</si>
  <si>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</si>
  <si>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</si>
  <si>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</si>
  <si>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</si>
  <si>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</si>
  <si>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</si>
  <si>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</si>
  <si>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</si>
  <si>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</si>
  <si>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</si>
  <si>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</si>
  <si>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</si>
  <si>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</si>
  <si>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</si>
  <si>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</si>
  <si>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</si>
  <si>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</si>
  <si>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</si>
  <si>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</si>
  <si>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</si>
  <si>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</si>
  <si>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</si>
  <si>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</si>
  <si>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</si>
  <si>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</si>
  <si>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</si>
  <si>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</si>
  <si>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</si>
  <si>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</si>
  <si>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</si>
  <si>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</si>
  <si>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</si>
  <si>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</si>
  <si>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</si>
  <si>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</si>
  <si>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</si>
  <si>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</si>
  <si>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</si>
  <si>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</si>
  <si>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</si>
  <si>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</si>
  <si>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</si>
  <si>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</si>
  <si>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</si>
  <si>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</si>
  <si>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</si>
  <si>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</si>
  <si>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</si>
  <si>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</si>
  <si>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</si>
  <si>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</si>
  <si>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</si>
  <si>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</si>
  <si>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</si>
  <si>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</si>
  <si>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</si>
  <si>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</si>
  <si>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</si>
  <si>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</si>
  <si>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</si>
  <si>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</si>
  <si>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</si>
  <si>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</si>
  <si>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</si>
  <si>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</si>
  <si>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</si>
  <si>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</si>
  <si>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</si>
  <si>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</si>
  <si>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</si>
  <si>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</si>
  <si>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</si>
  <si>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</si>
  <si>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</si>
  <si>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</si>
  <si>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</si>
  <si>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</si>
  <si>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</si>
  <si>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</si>
  <si>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</si>
  <si>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</si>
  <si>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</si>
  <si>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</si>
  <si>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</si>
  <si>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</si>
  <si>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</si>
  <si>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</si>
  <si>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</si>
  <si>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</si>
  <si>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</si>
  <si>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</si>
  <si>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</si>
  <si>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</si>
  <si>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</si>
  <si>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</si>
  <si>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</si>
  <si>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</si>
  <si>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</si>
  <si>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</si>
  <si>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</si>
  <si>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</si>
  <si>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</si>
  <si>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</si>
  <si>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</si>
  <si>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</si>
  <si>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</si>
  <si>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</si>
  <si>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</si>
  <si>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</si>
  <si>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</si>
  <si>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</si>
  <si>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</si>
  <si>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</si>
  <si>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</si>
  <si>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</si>
  <si>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</si>
  <si>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</si>
  <si>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</si>
  <si>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</si>
  <si>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</si>
  <si>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</si>
  <si>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</si>
  <si>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</si>
  <si>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</si>
  <si>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</si>
  <si>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</si>
  <si>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</si>
  <si>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</si>
  <si>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</si>
  <si>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</si>
  <si>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</si>
  <si>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</si>
  <si>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</si>
  <si>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</si>
  <si>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</si>
  <si>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</si>
  <si>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</si>
  <si>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</si>
  <si>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</si>
  <si>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</si>
  <si>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</si>
  <si>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</si>
  <si>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</si>
  <si>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</si>
  <si>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</si>
  <si>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</si>
  <si>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</si>
  <si>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</si>
  <si>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</si>
  <si>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</si>
  <si>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</si>
  <si>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</si>
  <si>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</si>
  <si>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</si>
  <si>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</si>
  <si>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</si>
  <si>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</si>
  <si>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</si>
  <si>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</si>
  <si>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</si>
  <si>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</si>
  <si>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</si>
  <si>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</si>
  <si>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</si>
  <si>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</si>
  <si>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</si>
  <si>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</si>
  <si>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</si>
  <si>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</si>
  <si>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</si>
  <si>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</si>
  <si>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</si>
  <si>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</si>
  <si>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</si>
  <si>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</si>
  <si>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</si>
  <si>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</si>
  <si>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</si>
  <si>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</si>
  <si>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</si>
  <si>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</si>
  <si>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</si>
  <si>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</si>
  <si>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</si>
  <si>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</si>
  <si>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</si>
  <si>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</si>
  <si>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</si>
  <si>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</si>
  <si>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</si>
  <si>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</si>
  <si>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</si>
  <si>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</si>
  <si>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</si>
  <si>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</si>
  <si>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</si>
  <si>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</si>
  <si>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</si>
  <si>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</si>
  <si>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</si>
  <si>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</si>
  <si>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</si>
  <si>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</si>
  <si>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</si>
  <si>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</si>
  <si>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</si>
  <si>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</si>
  <si>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</si>
  <si>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</si>
  <si>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</si>
  <si>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</si>
  <si>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</si>
  <si>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</si>
  <si>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</si>
  <si>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</si>
  <si>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</si>
  <si>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</si>
  <si>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</si>
  <si>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</si>
  <si>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</si>
  <si>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</si>
  <si>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</si>
  <si>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</si>
  <si>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</si>
  <si>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</si>
  <si>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</si>
  <si>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</si>
  <si>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</si>
  <si>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</si>
  <si>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</si>
  <si>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</si>
  <si>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</si>
  <si>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</si>
  <si>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</si>
  <si>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</si>
  <si>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</si>
  <si>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</si>
  <si>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</si>
  <si>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</si>
  <si>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</si>
  <si>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</si>
  <si>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</si>
  <si>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</si>
  <si>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</si>
  <si>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</si>
  <si>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</si>
  <si>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</si>
  <si>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</si>
  <si>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</si>
  <si>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</si>
  <si>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</si>
  <si>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</si>
  <si>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</si>
  <si>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</si>
  <si>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</si>
  <si>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</si>
  <si>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</si>
  <si>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</si>
  <si>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</si>
  <si>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</si>
  <si>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</si>
  <si>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</si>
  <si>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</si>
  <si>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</si>
  <si>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</si>
  <si>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</si>
  <si>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</si>
  <si>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</si>
  <si>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</si>
  <si>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</si>
  <si>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</si>
  <si>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</si>
  <si>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</si>
  <si>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</si>
  <si>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</si>
  <si>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</si>
  <si>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</si>
  <si>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</si>
  <si>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</si>
  <si>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</si>
  <si>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</si>
  <si>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</si>
  <si>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</si>
  <si>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</si>
  <si>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</si>
  <si>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</si>
  <si>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</si>
  <si>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</si>
  <si>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</si>
  <si>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</si>
  <si>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</si>
  <si>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</si>
  <si>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</si>
  <si>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</si>
  <si>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</si>
  <si>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</si>
  <si>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</si>
  <si>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</si>
  <si>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</si>
  <si>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</si>
  <si>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</si>
  <si>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</si>
  <si>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</si>
  <si>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</si>
  <si>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</si>
  <si>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</si>
  <si>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</si>
  <si>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</si>
  <si>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</si>
  <si>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</si>
  <si>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</si>
  <si>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</si>
  <si>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</si>
  <si>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</si>
  <si>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</si>
  <si>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</si>
  <si>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</si>
  <si>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</si>
  <si>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</si>
  <si>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</si>
  <si>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</si>
  <si>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</si>
  <si>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</si>
  <si>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</si>
  <si>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</si>
  <si>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</si>
  <si>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</si>
  <si>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</si>
  <si>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</si>
  <si>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</si>
  <si>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</si>
  <si>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</si>
  <si>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</si>
  <si>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</si>
  <si>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</si>
  <si>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</si>
  <si>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</si>
  <si>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</si>
  <si>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</si>
  <si>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</si>
  <si>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</si>
  <si>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</si>
  <si>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</si>
  <si>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</si>
  <si>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</si>
  <si>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</si>
  <si>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</si>
  <si>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</si>
  <si>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</si>
  <si>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</si>
  <si>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</si>
  <si>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</si>
  <si>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</si>
  <si>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</si>
  <si>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</si>
  <si>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</si>
  <si>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</si>
  <si>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</si>
  <si>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</si>
  <si>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</si>
  <si>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</si>
  <si>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</si>
  <si>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</si>
  <si>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</si>
  <si>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</si>
  <si>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</si>
  <si>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</si>
  <si>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</si>
  <si>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</si>
  <si>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</si>
  <si>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</si>
  <si>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</si>
  <si>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</si>
  <si>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</si>
  <si>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</si>
  <si>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</si>
  <si>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</si>
  <si>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</si>
  <si>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</si>
  <si>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</si>
  <si>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</si>
  <si>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</si>
  <si>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</si>
  <si>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</si>
  <si>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</si>
  <si>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</si>
  <si>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</si>
  <si>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</si>
  <si>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</si>
  <si>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</si>
  <si>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</si>
  <si>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</si>
  <si>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</si>
  <si>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</si>
  <si>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</si>
  <si>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</si>
  <si>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</si>
  <si>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</si>
  <si>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</si>
  <si>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</si>
  <si>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</si>
  <si>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</si>
  <si>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</si>
  <si>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</si>
  <si>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</si>
  <si>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</si>
  <si>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</si>
  <si>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</si>
  <si>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</si>
  <si>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</si>
  <si>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</si>
  <si>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</si>
  <si>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</si>
  <si>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</si>
  <si>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</si>
  <si>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</si>
  <si>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</si>
  <si>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</si>
  <si>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</si>
  <si>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</si>
  <si>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</si>
  <si>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</si>
  <si>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</si>
  <si>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</si>
  <si>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</si>
  <si>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</si>
  <si>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</si>
  <si>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</si>
  <si>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</si>
  <si>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</si>
  <si>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</si>
  <si>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</si>
  <si>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</si>
  <si>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</si>
  <si>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</si>
  <si>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</si>
  <si>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</si>
  <si>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</si>
  <si>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</si>
  <si>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</si>
  <si>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</si>
  <si>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</si>
  <si>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</si>
  <si>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</si>
  <si>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</si>
  <si>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</si>
  <si>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</si>
  <si>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</si>
  <si>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</si>
  <si>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</si>
  <si>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</si>
  <si>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</si>
  <si>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</si>
  <si>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</si>
  <si>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</si>
  <si>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</si>
  <si>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</si>
  <si>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</si>
  <si>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</si>
  <si>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</si>
  <si>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</si>
  <si>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</si>
  <si>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</si>
  <si>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</si>
  <si>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</si>
  <si>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</si>
  <si>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</si>
  <si>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</si>
  <si>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</si>
  <si>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</si>
  <si>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</si>
  <si>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</si>
  <si>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</si>
  <si>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</si>
  <si>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</si>
  <si>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</si>
  <si>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</si>
  <si>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</si>
  <si>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</si>
  <si>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</si>
  <si>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</si>
  <si>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</si>
  <si>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</si>
  <si>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</si>
  <si>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</si>
  <si>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</si>
  <si>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</si>
  <si>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</si>
  <si>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</si>
  <si>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</si>
  <si>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</si>
  <si>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</si>
  <si>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</si>
  <si>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</si>
  <si>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</si>
  <si>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</si>
  <si>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</si>
  <si>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</si>
  <si>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</si>
  <si>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</si>
  <si>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</si>
  <si>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</si>
  <si>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</si>
  <si>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</si>
  <si>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</si>
  <si>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</si>
  <si>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</si>
  <si>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</si>
  <si>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</si>
  <si>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</si>
  <si>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</si>
  <si>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</si>
  <si>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</si>
  <si>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</si>
  <si>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</si>
  <si>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</si>
  <si>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</si>
  <si>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</si>
  <si>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</si>
  <si>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</si>
  <si>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</si>
  <si>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</si>
  <si>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</si>
  <si>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</si>
  <si>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</si>
  <si>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</si>
  <si>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</si>
  <si>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</si>
  <si>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</si>
  <si>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</si>
  <si>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</si>
  <si>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</si>
  <si>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</si>
  <si>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</si>
  <si>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</si>
  <si>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</si>
  <si>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</si>
  <si>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</si>
  <si>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</si>
  <si>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</si>
  <si>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</si>
  <si>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</si>
  <si>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</si>
  <si>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</si>
  <si>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</si>
  <si>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</si>
  <si>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</si>
  <si>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</si>
  <si>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</si>
  <si>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</si>
  <si>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</si>
  <si>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</si>
  <si>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</si>
  <si>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</si>
  <si>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</si>
  <si>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</si>
  <si>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</si>
  <si>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</si>
  <si>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</si>
  <si>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</si>
  <si>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</si>
  <si>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</si>
  <si>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</si>
  <si>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</si>
  <si>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</si>
  <si>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</si>
  <si>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</si>
  <si>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</si>
  <si>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</si>
  <si>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</si>
  <si>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</si>
  <si>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</si>
  <si>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</si>
  <si>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</si>
  <si>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</si>
  <si>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</si>
  <si>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</si>
  <si>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</si>
  <si>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</si>
  <si>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</si>
  <si>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</si>
  <si>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</si>
  <si>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</si>
  <si>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</si>
  <si>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</si>
  <si>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</si>
  <si>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</si>
  <si>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</si>
  <si>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</si>
  <si>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</si>
  <si>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</si>
  <si>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</si>
  <si>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</si>
  <si>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</si>
  <si>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</si>
  <si>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</si>
  <si>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</si>
  <si>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</si>
  <si>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</si>
  <si>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</si>
  <si>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</si>
  <si>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</si>
  <si>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</si>
  <si>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</si>
  <si>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</si>
  <si>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</si>
  <si>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</si>
  <si>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</si>
  <si>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</si>
  <si>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</si>
  <si>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</si>
  <si>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</si>
  <si>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</si>
  <si>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</si>
  <si>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</si>
  <si>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</si>
  <si>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</si>
  <si>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</si>
  <si>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</si>
  <si>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</si>
  <si>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</si>
  <si>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</si>
  <si>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</si>
  <si>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</si>
  <si>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</si>
  <si>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</si>
  <si>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</si>
  <si>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</si>
  <si>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</si>
  <si>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</si>
  <si>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</si>
  <si>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</si>
  <si>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</si>
  <si>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</si>
  <si>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</si>
  <si>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</si>
  <si>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</si>
  <si>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</si>
  <si>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</si>
  <si>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</si>
  <si>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</si>
  <si>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</si>
  <si>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</si>
  <si>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</si>
  <si>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</si>
  <si>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</si>
  <si>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</si>
  <si>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</si>
  <si>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</si>
  <si>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</si>
  <si>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</si>
  <si>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</si>
  <si>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</si>
  <si>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</si>
  <si>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</si>
  <si>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</si>
  <si>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</si>
  <si>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</si>
  <si>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</si>
  <si>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</si>
  <si>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</si>
  <si>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</si>
  <si>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</si>
  <si>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</si>
  <si>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</si>
  <si>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</si>
  <si>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</si>
  <si>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</si>
  <si>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</si>
  <si>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</si>
  <si>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</si>
  <si>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</si>
  <si>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</si>
  <si>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</si>
  <si>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</si>
  <si>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</si>
  <si>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</si>
  <si>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</si>
  <si>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</si>
  <si>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</si>
  <si>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</si>
  <si>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</si>
  <si>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</si>
  <si>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</si>
  <si>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</si>
  <si>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</si>
  <si>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</si>
  <si>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</si>
  <si>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</si>
  <si>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</si>
  <si>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</si>
  <si>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</si>
  <si>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</si>
  <si>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</si>
  <si>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</si>
  <si>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</si>
  <si>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</si>
  <si>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</si>
  <si>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</si>
  <si>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</si>
  <si>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</si>
  <si>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</si>
  <si>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</si>
  <si>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</si>
  <si>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</si>
  <si>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</si>
  <si>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</si>
  <si>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</si>
  <si>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</si>
  <si>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</si>
  <si>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</si>
  <si>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</si>
  <si>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</si>
  <si>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</si>
  <si>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</si>
  <si>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</si>
  <si>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</si>
  <si>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</si>
  <si>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</si>
  <si>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</si>
  <si>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</si>
  <si>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</si>
  <si>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</si>
  <si>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</si>
  <si>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</si>
  <si>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</si>
  <si>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</si>
  <si>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</si>
  <si>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</si>
  <si>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</si>
  <si>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</si>
  <si>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</si>
  <si>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</si>
  <si>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</si>
  <si>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</si>
  <si>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</si>
  <si>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</si>
  <si>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</si>
  <si>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</si>
  <si>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</si>
  <si>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</si>
  <si>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</si>
  <si>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</si>
  <si>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</si>
  <si>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</si>
  <si>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</si>
  <si>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</si>
  <si>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</si>
  <si>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</si>
  <si>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</si>
  <si>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</si>
  <si>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</si>
  <si>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</si>
  <si>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</si>
  <si>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</si>
  <si>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</si>
  <si>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</si>
  <si>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</si>
  <si>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</si>
  <si>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</si>
  <si>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</si>
  <si>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</si>
  <si>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</si>
  <si>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</si>
  <si>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</si>
  <si>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</si>
  <si>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</si>
  <si>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</si>
  <si>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</si>
  <si>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</si>
  <si>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</si>
  <si>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</si>
  <si>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</si>
  <si>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</si>
  <si>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</si>
  <si>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</si>
  <si>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</si>
  <si>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</si>
  <si>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</si>
  <si>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</si>
  <si>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</si>
  <si>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</si>
  <si>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</si>
  <si>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</si>
  <si>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</si>
  <si>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</si>
  <si>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</si>
  <si>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</si>
  <si>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</si>
  <si>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</si>
  <si>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</si>
  <si>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</si>
  <si>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</si>
  <si>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</si>
  <si>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</si>
  <si>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</si>
  <si>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</si>
  <si>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</si>
  <si>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</si>
  <si>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</si>
  <si>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</si>
  <si>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</si>
  <si>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</si>
  <si>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</si>
  <si>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</si>
  <si>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</si>
  <si>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</si>
  <si>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</si>
  <si>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</si>
  <si>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</si>
  <si>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</si>
  <si>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</si>
  <si>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</si>
  <si>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</si>
  <si>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</si>
  <si>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</si>
  <si>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</si>
  <si>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</si>
  <si>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</si>
  <si>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</si>
  <si>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</si>
  <si>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</si>
  <si>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</si>
  <si>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</si>
  <si>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</si>
  <si>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</si>
  <si>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</si>
  <si>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</si>
  <si>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</si>
  <si>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</si>
  <si>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</si>
  <si>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</si>
  <si>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</si>
  <si>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</si>
  <si>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</si>
  <si>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</si>
  <si>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</si>
  <si>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</si>
  <si>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</si>
  <si>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</si>
  <si>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</si>
  <si>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</si>
  <si>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</si>
  <si>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</si>
  <si>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</si>
  <si>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</si>
  <si>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</si>
  <si>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</si>
  <si>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</si>
  <si>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</si>
  <si>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</si>
  <si>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</si>
  <si>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</si>
  <si>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</si>
  <si>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</si>
  <si>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</si>
  <si>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</si>
  <si>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</si>
  <si>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</si>
  <si>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</si>
  <si>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</si>
  <si>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</si>
  <si>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</si>
  <si>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</si>
  <si>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</si>
  <si>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</si>
  <si>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</si>
  <si>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</si>
  <si>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</si>
  <si>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</si>
  <si>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</si>
  <si>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</si>
  <si>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</si>
  <si>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</si>
  <si>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</si>
  <si>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</si>
  <si>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</si>
  <si>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</si>
  <si>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</si>
  <si>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</si>
  <si>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</si>
  <si>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</si>
  <si>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</si>
  <si>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</si>
  <si>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</si>
  <si>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</si>
  <si>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</si>
  <si>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</si>
  <si>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</si>
  <si>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</si>
  <si>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</si>
  <si>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</si>
  <si>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</si>
  <si>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</si>
  <si>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</si>
  <si>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</si>
  <si>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</si>
  <si>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</si>
  <si>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</si>
  <si>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</si>
  <si>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</si>
  <si>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</si>
  <si>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</si>
  <si>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</si>
  <si>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</si>
  <si>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</si>
  <si>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</si>
  <si>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</si>
  <si>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</si>
  <si>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</si>
  <si>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</si>
  <si>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</si>
  <si>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</si>
  <si>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</si>
  <si>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</si>
  <si>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</si>
  <si>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</si>
  <si>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</si>
  <si>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</si>
  <si>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</si>
  <si>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</si>
  <si>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</si>
  <si>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</si>
  <si>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</si>
  <si>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</si>
  <si>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</si>
  <si>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</si>
  <si>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</si>
  <si>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</si>
  <si>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</si>
  <si>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</si>
  <si>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</si>
  <si>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</si>
  <si>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</si>
  <si>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</si>
  <si>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</si>
  <si>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</si>
  <si>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</si>
  <si>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</si>
  <si>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</si>
  <si>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</si>
  <si>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</si>
  <si>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</si>
  <si>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</si>
  <si>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</si>
  <si>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</si>
  <si>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</si>
  <si>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</si>
  <si>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</si>
  <si>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</si>
  <si>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</si>
  <si>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</si>
  <si>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</si>
  <si>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</si>
  <si>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</si>
  <si>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</si>
  <si>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</si>
  <si>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</si>
  <si>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</si>
  <si>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</si>
  <si>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</si>
  <si>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</si>
  <si>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</si>
  <si>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</si>
  <si>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</si>
  <si>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</si>
  <si>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</si>
  <si>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</si>
  <si>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</si>
  <si>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</si>
  <si>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</si>
  <si>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</si>
  <si>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</si>
  <si>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</si>
  <si>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</si>
  <si>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</si>
  <si>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</si>
  <si>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</si>
  <si>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</si>
  <si>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</si>
  <si>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</si>
  <si>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</si>
  <si>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</si>
  <si>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</si>
  <si>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</si>
  <si>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</si>
  <si>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</si>
  <si>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</si>
  <si>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</si>
  <si>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</si>
  <si>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</si>
  <si>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</si>
  <si>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</si>
  <si>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</si>
  <si>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</si>
  <si>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</si>
  <si>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</si>
  <si>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</si>
  <si>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</si>
  <si>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</si>
  <si>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</si>
  <si>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</si>
  <si>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</si>
  <si>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</si>
  <si>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</si>
  <si>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</si>
  <si>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</si>
  <si>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</si>
  <si>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</si>
  <si>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</si>
  <si>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</si>
  <si>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</si>
  <si>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</si>
  <si>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</si>
  <si>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</si>
  <si>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</si>
  <si>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</si>
  <si>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</si>
  <si>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</si>
  <si>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</si>
  <si>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</si>
  <si>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</si>
  <si>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</si>
  <si>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</si>
  <si>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</si>
  <si>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</si>
  <si>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</si>
  <si>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</si>
  <si>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</si>
  <si>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</si>
  <si>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</si>
  <si>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</si>
  <si>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</si>
  <si>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</si>
  <si>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</si>
  <si>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</si>
  <si>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</si>
  <si>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</si>
  <si>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</si>
  <si>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</si>
  <si>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</si>
  <si>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</si>
  <si>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</si>
  <si>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</si>
  <si>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</si>
  <si>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</si>
  <si>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</si>
  <si>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</si>
  <si>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</si>
  <si>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</si>
  <si>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</si>
  <si>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</si>
  <si>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</si>
  <si>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</si>
  <si>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</si>
  <si>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</si>
  <si>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</si>
  <si>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</si>
  <si>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</si>
  <si>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</si>
  <si>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</si>
  <si>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</si>
  <si>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</si>
  <si>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</si>
  <si>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</si>
  <si>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</si>
  <si>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</si>
  <si>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</si>
  <si>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</si>
  <si>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</si>
  <si>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</si>
  <si>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</si>
  <si>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</si>
  <si>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</si>
  <si>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</si>
  <si>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</si>
  <si>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</si>
  <si>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</si>
  <si>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</si>
  <si>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</si>
  <si>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</si>
  <si>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</si>
  <si>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</si>
  <si>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</si>
  <si>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</si>
  <si>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</si>
  <si>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</si>
  <si>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</si>
  <si>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</si>
  <si>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</si>
  <si>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</si>
  <si>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</si>
  <si>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</si>
  <si>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</si>
  <si>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</si>
  <si>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</si>
  <si>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</si>
  <si>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</si>
  <si>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</si>
  <si>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</si>
  <si>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</si>
  <si>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</si>
  <si>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</si>
  <si>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</si>
  <si>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</si>
  <si>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</si>
  <si>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</si>
  <si>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</si>
  <si>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</si>
  <si>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</si>
  <si>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</si>
  <si>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</si>
  <si>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</si>
  <si>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</si>
  <si>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</si>
  <si>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</si>
  <si>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</si>
  <si>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</si>
  <si>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</si>
  <si>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</si>
  <si>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</si>
  <si>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</si>
  <si>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</si>
  <si>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</si>
  <si>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</si>
  <si>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</si>
  <si>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</si>
  <si>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</si>
  <si>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</si>
  <si>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</si>
  <si>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</si>
  <si>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</si>
  <si>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</si>
  <si>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</si>
  <si>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</si>
  <si>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</si>
  <si>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</si>
  <si>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</si>
  <si>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</si>
  <si>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</si>
  <si>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</si>
  <si>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</si>
  <si>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</si>
  <si>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</si>
  <si>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</si>
  <si>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</si>
  <si>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</si>
  <si>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</si>
  <si>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</si>
  <si>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</si>
  <si>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</si>
  <si>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</si>
  <si>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</si>
  <si>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</si>
  <si>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</si>
  <si>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</si>
  <si>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</si>
  <si>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</si>
  <si>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</si>
  <si>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</si>
  <si>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</si>
  <si>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</si>
  <si>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</si>
  <si>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</si>
  <si>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</si>
  <si>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</si>
  <si>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</si>
  <si>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</si>
  <si>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</si>
  <si>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</si>
  <si>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</si>
  <si>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</si>
  <si>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</si>
  <si>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</si>
  <si>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</si>
  <si>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</si>
  <si>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</si>
  <si>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</si>
  <si>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</si>
  <si>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</si>
  <si>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</si>
  <si>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</si>
  <si>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</si>
  <si>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</si>
  <si>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</si>
  <si>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</si>
  <si>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</si>
  <si>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</si>
  <si>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</si>
  <si>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</si>
  <si>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</si>
  <si>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</si>
  <si>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</si>
  <si>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</si>
  <si>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</si>
  <si>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</si>
  <si>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</si>
  <si>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</si>
  <si>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</si>
  <si>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</si>
  <si>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</si>
  <si>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</si>
  <si>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</si>
  <si>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</si>
  <si>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</si>
  <si>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</si>
  <si>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</si>
  <si>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</si>
  <si>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</si>
  <si>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</si>
  <si>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</si>
  <si>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</si>
  <si>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</si>
  <si>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</si>
  <si>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</si>
  <si>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</si>
  <si>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</si>
  <si>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</si>
  <si>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</si>
  <si>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</si>
  <si>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</si>
  <si>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</si>
  <si>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</si>
  <si>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</si>
  <si>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</si>
  <si>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</si>
  <si>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</si>
  <si>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</si>
  <si>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</si>
  <si>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</si>
  <si>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</si>
  <si>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</si>
  <si>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</si>
  <si>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</si>
  <si>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</si>
  <si>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</si>
  <si>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</si>
  <si>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</si>
  <si>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</si>
  <si>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</si>
  <si>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</si>
  <si>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</si>
  <si>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</si>
  <si>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</si>
  <si>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</si>
  <si>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</si>
  <si>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</si>
  <si>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</si>
  <si>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</si>
  <si>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</si>
  <si>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</si>
  <si>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</si>
  <si>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</si>
  <si>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</si>
  <si>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</si>
  <si>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</si>
  <si>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</si>
  <si>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</si>
  <si>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</si>
  <si>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</si>
  <si>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</si>
  <si>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</si>
  <si>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</si>
  <si>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</si>
  <si>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</si>
  <si>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</si>
  <si>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</si>
  <si>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</si>
  <si>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</si>
  <si>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</si>
  <si>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</si>
  <si>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</si>
  <si>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</si>
  <si>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</si>
  <si>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</si>
  <si>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</si>
  <si>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</si>
  <si>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</si>
  <si>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</si>
  <si>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</si>
  <si>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</si>
  <si>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</si>
  <si>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</si>
  <si>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</si>
  <si>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</si>
  <si>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</si>
  <si>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</si>
  <si>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</si>
  <si>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</si>
  <si>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</si>
  <si>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</si>
  <si>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</si>
  <si>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</si>
  <si>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</si>
  <si>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</si>
  <si>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</si>
  <si>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</si>
  <si>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</si>
  <si>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</si>
  <si>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</si>
  <si>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</si>
  <si>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</si>
  <si>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</si>
  <si>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</si>
  <si>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</si>
  <si>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</si>
  <si>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</si>
  <si>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</si>
  <si>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</si>
  <si>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</si>
  <si>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</si>
  <si>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</si>
  <si>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</si>
  <si>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</si>
  <si>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</si>
  <si>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</si>
  <si>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</si>
  <si>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</si>
  <si>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</si>
  <si>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</si>
  <si>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</si>
  <si>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</si>
  <si>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</si>
  <si>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</si>
  <si>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</si>
  <si>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</si>
  <si>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</si>
  <si>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</si>
  <si>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</si>
  <si>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</si>
  <si>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</si>
  <si>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</si>
  <si>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</si>
  <si>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</si>
  <si>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</si>
  <si>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</si>
  <si>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</si>
  <si>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</si>
  <si>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</si>
  <si>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</si>
  <si>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</si>
  <si>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</si>
  <si>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</si>
  <si>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</si>
  <si>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</si>
  <si>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</si>
  <si>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</si>
  <si>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</si>
  <si>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</si>
  <si>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</si>
  <si>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</si>
  <si>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</si>
  <si>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</si>
  <si>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</si>
  <si>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</si>
  <si>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</si>
  <si>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</si>
  <si>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</si>
  <si>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</si>
  <si>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</si>
  <si>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</si>
  <si>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</si>
  <si>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</si>
  <si>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</si>
  <si>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</si>
  <si>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</si>
  <si>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</si>
  <si>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</si>
  <si>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</si>
  <si>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</si>
  <si>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</si>
  <si>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</si>
  <si>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</si>
  <si>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</si>
  <si>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</si>
  <si>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</si>
  <si>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</si>
  <si>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</si>
  <si>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</si>
  <si>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</si>
  <si>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</si>
  <si>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</si>
  <si>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</si>
  <si>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</si>
  <si>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</si>
  <si>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</si>
  <si>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</si>
  <si>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</si>
  <si>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</si>
  <si>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</si>
  <si>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</si>
  <si>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</si>
  <si>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</si>
  <si>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</si>
  <si>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</si>
  <si>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</si>
  <si>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</si>
  <si>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</si>
  <si>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</si>
  <si>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</si>
  <si>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</si>
  <si>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</si>
  <si>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</si>
  <si>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</si>
  <si>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</si>
  <si>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</si>
  <si>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</si>
  <si>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</si>
  <si>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</si>
  <si>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</si>
  <si>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</si>
  <si>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</si>
  <si>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</si>
  <si>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</si>
  <si>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</si>
  <si>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</si>
  <si>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</si>
  <si>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</si>
  <si>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</si>
  <si>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</si>
  <si>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</si>
  <si>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</si>
  <si>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</si>
  <si>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</si>
  <si>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</si>
  <si>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</si>
  <si>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</si>
  <si>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</si>
  <si>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</si>
  <si>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</si>
  <si>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</si>
  <si>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</si>
  <si>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</si>
  <si>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</si>
  <si>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</si>
  <si>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</si>
  <si>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</si>
  <si>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</si>
  <si>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</si>
  <si>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</si>
  <si>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</si>
  <si>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</si>
  <si>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</si>
  <si>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</si>
  <si>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</si>
  <si>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</si>
  <si>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</si>
  <si>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</si>
  <si>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</si>
  <si>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</si>
  <si>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</si>
  <si>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</si>
  <si>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</si>
  <si>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</si>
  <si>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</si>
  <si>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</si>
  <si>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</si>
  <si>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</si>
  <si>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</si>
  <si>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</si>
  <si>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</si>
  <si>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</si>
  <si>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</si>
  <si>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</si>
  <si>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</si>
  <si>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</si>
  <si>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</si>
  <si>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</si>
  <si>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</si>
  <si>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</si>
  <si>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</si>
  <si>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</si>
  <si>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</si>
  <si>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</si>
  <si>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</si>
  <si>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</si>
  <si>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</si>
  <si>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</si>
  <si>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</si>
  <si>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</si>
  <si>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</si>
  <si>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</si>
  <si>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</si>
  <si>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</si>
  <si>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</si>
  <si>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</si>
  <si>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</si>
  <si>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</si>
  <si>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</si>
  <si>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</si>
  <si>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</si>
  <si>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</si>
  <si>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</si>
  <si>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</si>
  <si>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</si>
  <si>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</si>
  <si>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</si>
  <si>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</si>
  <si>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</si>
  <si>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</si>
  <si>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</si>
  <si>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</si>
  <si>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</si>
  <si>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</si>
  <si>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</si>
  <si>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</si>
  <si>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</si>
  <si>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</si>
  <si>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</si>
  <si>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</si>
  <si>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</si>
  <si>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</si>
  <si>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</si>
  <si>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</si>
  <si>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</si>
  <si>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</si>
  <si>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</si>
  <si>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</si>
  <si>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</si>
  <si>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</si>
  <si>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</si>
  <si>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</si>
  <si>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</si>
  <si>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</si>
  <si>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</si>
  <si>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</si>
  <si>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</si>
  <si>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</si>
  <si>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</si>
  <si>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</si>
  <si>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</si>
  <si>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</si>
  <si>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</si>
  <si>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</si>
  <si>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</si>
  <si>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</si>
  <si>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</si>
  <si>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</si>
  <si>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</si>
  <si>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</si>
  <si>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</si>
  <si>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</si>
  <si>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</si>
  <si>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</si>
  <si>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</si>
  <si>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</si>
  <si>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</si>
  <si>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</si>
  <si>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</si>
  <si>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</si>
  <si>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</si>
  <si>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</si>
  <si>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</si>
  <si>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</si>
  <si>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</si>
  <si>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</si>
  <si>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</si>
  <si>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</si>
  <si>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</si>
  <si>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</si>
  <si>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</si>
  <si>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</si>
  <si>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</si>
  <si>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</si>
  <si>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</si>
  <si>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</si>
  <si>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</si>
  <si>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</si>
  <si>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</si>
  <si>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</si>
  <si>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</si>
  <si>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</si>
  <si>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</si>
  <si>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</si>
  <si>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</si>
  <si>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</si>
  <si>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</si>
  <si>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</si>
  <si>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</si>
  <si>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</si>
  <si>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</si>
  <si>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</si>
  <si>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</si>
  <si>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</si>
  <si>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</si>
  <si>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</si>
  <si>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</si>
  <si>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</si>
  <si>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</si>
  <si>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</si>
  <si>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</si>
  <si>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</si>
  <si>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</si>
  <si>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</si>
  <si>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</si>
  <si>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</si>
  <si>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</si>
  <si>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</si>
  <si>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</si>
  <si>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</si>
  <si>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</si>
  <si>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</si>
  <si>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</si>
  <si>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</si>
  <si>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</si>
  <si>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</si>
  <si>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</si>
  <si>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</si>
  <si>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</si>
  <si>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</si>
  <si>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</si>
  <si>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</si>
  <si>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</si>
  <si>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</si>
  <si>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</si>
  <si>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</si>
  <si>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</si>
  <si>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</si>
  <si>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</si>
  <si>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</si>
  <si>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</si>
  <si>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</si>
  <si>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</si>
  <si>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</si>
  <si>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</si>
  <si>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</si>
  <si>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</si>
  <si>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</si>
  <si>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</si>
  <si>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</si>
  <si>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</si>
  <si>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</si>
  <si>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</si>
  <si>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</si>
  <si>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</si>
  <si>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</si>
  <si>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</si>
  <si>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</si>
  <si>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</si>
  <si>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</si>
  <si>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</si>
  <si>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</si>
  <si>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</si>
  <si>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</si>
  <si>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</si>
  <si>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</si>
  <si>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</si>
  <si>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</si>
  <si>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</si>
  <si>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</si>
  <si>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</si>
  <si>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</si>
  <si>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</si>
  <si>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</si>
  <si>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</si>
  <si>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</si>
  <si>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</si>
  <si>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</si>
  <si>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</si>
  <si>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</si>
  <si>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</si>
  <si>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</si>
  <si>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</si>
  <si>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</si>
  <si>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</si>
  <si>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</si>
  <si>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</si>
  <si>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</si>
  <si>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</si>
  <si>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</si>
  <si>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</si>
  <si>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</si>
  <si>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</si>
  <si>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</si>
  <si>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</si>
  <si>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</si>
  <si>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</si>
  <si>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</si>
  <si>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</si>
  <si>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</si>
  <si>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</si>
  <si>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</si>
  <si>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</si>
  <si>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</si>
  <si>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</si>
  <si>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</si>
  <si>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</si>
  <si>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</si>
  <si>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</si>
  <si>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</si>
  <si>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</si>
  <si>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</si>
  <si>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</si>
  <si>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</si>
  <si>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</si>
  <si>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</si>
  <si>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</si>
  <si>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</si>
  <si>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</si>
  <si>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</si>
  <si>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</si>
  <si>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</si>
  <si>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</si>
  <si>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</si>
  <si>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</si>
  <si>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</si>
  <si>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</si>
  <si>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</si>
  <si>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</si>
  <si>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</si>
  <si>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</si>
  <si>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</si>
  <si>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</si>
  <si>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</si>
  <si>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</si>
  <si>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</si>
  <si>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</si>
  <si>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</si>
  <si>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</si>
  <si>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</si>
  <si>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</si>
  <si>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</si>
  <si>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</si>
  <si>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</si>
  <si>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</si>
  <si>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</si>
  <si>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</si>
  <si>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</si>
  <si>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</si>
  <si>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</si>
  <si>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</si>
  <si>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</si>
  <si>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</si>
  <si>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</si>
  <si>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</si>
  <si>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</si>
  <si>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</si>
  <si>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</si>
  <si>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</si>
  <si>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</si>
  <si>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</si>
  <si>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</si>
  <si>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</si>
  <si>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</si>
  <si>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</si>
  <si>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</si>
  <si>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</si>
  <si>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</si>
  <si>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</si>
  <si>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</si>
  <si>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</si>
  <si>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</si>
  <si>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</si>
  <si>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</si>
  <si>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</si>
  <si>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</si>
  <si>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</si>
  <si>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</si>
  <si>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</si>
  <si>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</si>
  <si>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</si>
  <si>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</si>
  <si>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</si>
  <si>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</si>
  <si>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</si>
  <si>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</si>
  <si>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</si>
  <si>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</si>
  <si>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</si>
  <si>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</si>
  <si>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</si>
  <si>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</si>
  <si>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</si>
  <si>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</si>
  <si>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</si>
  <si>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</si>
  <si>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</si>
  <si>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</si>
  <si>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</si>
  <si>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</si>
  <si>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</si>
  <si>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</si>
  <si>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</si>
  <si>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</si>
  <si>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</si>
  <si>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</si>
  <si>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</si>
  <si>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</si>
  <si>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</si>
  <si>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</si>
  <si>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</si>
  <si>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</si>
  <si>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</si>
  <si>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</si>
  <si>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</si>
  <si>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</si>
  <si>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</si>
  <si>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</si>
  <si>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</si>
  <si>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</si>
  <si>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</si>
  <si>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</si>
  <si>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</si>
  <si>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</si>
  <si>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</si>
  <si>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</si>
  <si>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</si>
  <si>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</si>
  <si>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</si>
  <si>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</si>
  <si>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</si>
  <si>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</si>
  <si>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</si>
  <si>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</si>
  <si>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</si>
  <si>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</si>
  <si>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</si>
  <si>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</si>
  <si>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</si>
  <si>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</si>
  <si>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</si>
  <si>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</si>
  <si>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</si>
  <si>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</si>
  <si>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</si>
  <si>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</si>
  <si>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</si>
  <si>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</si>
  <si>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</si>
  <si>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</si>
  <si>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</si>
  <si>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</si>
  <si>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</si>
  <si>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</si>
  <si>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</si>
  <si>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</si>
  <si>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</si>
  <si>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</si>
  <si>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</si>
  <si>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</si>
  <si>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</si>
  <si>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</si>
  <si>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</si>
  <si>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</si>
  <si>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</si>
  <si>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</si>
  <si>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</si>
  <si>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</si>
  <si>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</si>
  <si>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</si>
  <si>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</si>
  <si>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</si>
  <si>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</si>
  <si>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</si>
  <si>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</si>
  <si>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</si>
  <si>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</si>
  <si>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</si>
  <si>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</si>
  <si>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</si>
  <si>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</si>
  <si>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</si>
  <si>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</si>
  <si>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</si>
  <si>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</si>
  <si>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</si>
  <si>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</si>
  <si>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</si>
  <si>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</si>
  <si>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</si>
  <si>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</si>
  <si>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</si>
  <si>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</si>
  <si>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</si>
  <si>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</si>
  <si>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</si>
  <si>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</si>
  <si>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</si>
  <si>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</si>
  <si>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</si>
  <si>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</si>
  <si>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</si>
  <si>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</si>
  <si>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</si>
  <si>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</si>
  <si>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</si>
  <si>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</si>
  <si>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</si>
  <si>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</si>
  <si>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</si>
  <si>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</si>
  <si>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</si>
  <si>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</si>
  <si>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</si>
  <si>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</si>
  <si>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</si>
  <si>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</si>
  <si>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</si>
  <si>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</si>
  <si>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</si>
  <si>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</si>
  <si>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</si>
  <si>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</si>
  <si>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</si>
  <si>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</si>
  <si>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</si>
  <si>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</si>
  <si>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</si>
  <si>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</si>
  <si>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</si>
  <si>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</si>
  <si>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</si>
  <si>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</si>
  <si>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</si>
  <si>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</si>
  <si>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</si>
  <si>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</si>
  <si>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</si>
  <si>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</si>
  <si>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</si>
  <si>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</si>
  <si>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</si>
  <si>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</si>
  <si>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</si>
  <si>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</si>
  <si>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</si>
  <si>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</si>
  <si>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</si>
  <si>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</si>
  <si>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</si>
  <si>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</si>
  <si>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</si>
  <si>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</si>
  <si>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</si>
  <si>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</si>
  <si>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</si>
  <si>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</si>
  <si>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</si>
  <si>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</si>
  <si>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</si>
  <si>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</si>
  <si>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</si>
  <si>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</si>
  <si>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</si>
  <si>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</si>
  <si>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</si>
  <si>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</si>
  <si>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</si>
  <si>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</si>
  <si>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</si>
  <si>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</si>
  <si>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</si>
  <si>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</si>
  <si>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</si>
  <si>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</si>
  <si>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</si>
  <si>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</si>
  <si>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</si>
  <si>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</si>
  <si>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</si>
  <si>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</si>
  <si>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</si>
  <si>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</si>
  <si>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</si>
  <si>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</si>
  <si>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</si>
  <si>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</si>
  <si>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</si>
  <si>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</si>
  <si>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</si>
  <si>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</si>
  <si>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</si>
  <si>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</si>
  <si>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</si>
  <si>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</si>
  <si>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</si>
  <si>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</si>
  <si>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</si>
  <si>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</si>
  <si>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</si>
  <si>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</si>
  <si>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</si>
  <si>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</si>
  <si>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</si>
  <si>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</si>
  <si>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</si>
  <si>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</si>
  <si>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</si>
  <si>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</si>
  <si>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</si>
  <si>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</si>
  <si>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</si>
  <si>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</si>
  <si>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</si>
  <si>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</si>
  <si>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</si>
  <si>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</si>
  <si>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</si>
  <si>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</si>
  <si>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</si>
  <si>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</si>
  <si>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</si>
  <si>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</si>
  <si>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</si>
  <si>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</si>
  <si>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</si>
  <si>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</si>
  <si>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</si>
  <si>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</si>
  <si>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</si>
  <si>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</si>
  <si>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</si>
  <si>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</si>
  <si>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</si>
  <si>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</si>
  <si>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</si>
  <si>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</si>
  <si>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</si>
  <si>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</si>
  <si>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</si>
  <si>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</si>
  <si>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</si>
  <si>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</si>
  <si>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</si>
  <si>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</si>
  <si>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</si>
  <si>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</si>
  <si>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</si>
  <si>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</si>
  <si>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</si>
  <si>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</si>
  <si>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</si>
  <si>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</si>
  <si>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</si>
  <si>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</si>
  <si>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</si>
  <si>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</si>
  <si>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</si>
  <si>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</si>
  <si>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</si>
  <si>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</si>
  <si>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</si>
  <si>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</si>
  <si>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</si>
  <si>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</si>
  <si>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</si>
  <si>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</si>
  <si>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</si>
  <si>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</si>
  <si>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</si>
  <si>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</si>
  <si>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</si>
  <si>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</si>
  <si>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</si>
  <si>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</si>
  <si>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</si>
  <si>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</si>
  <si>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</si>
  <si>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</si>
  <si>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</si>
  <si>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</si>
  <si>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</si>
  <si>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</si>
  <si>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</si>
  <si>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</si>
  <si>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</si>
  <si>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</si>
  <si>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</si>
  <si>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</si>
  <si>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</si>
  <si>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</si>
  <si>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</si>
  <si>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</si>
  <si>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</si>
  <si>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</si>
  <si>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</si>
  <si>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</si>
  <si>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</si>
  <si>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</si>
  <si>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</si>
  <si>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</si>
  <si>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</si>
  <si>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</si>
  <si>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</si>
  <si>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</si>
  <si>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</si>
  <si>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</si>
  <si>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</si>
  <si>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</si>
  <si>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</si>
  <si>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</si>
  <si>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</si>
  <si>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</si>
  <si>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</si>
  <si>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</si>
  <si>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</si>
  <si>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</si>
  <si>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</si>
  <si>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</si>
  <si>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</si>
  <si>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</si>
  <si>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</si>
  <si>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</si>
  <si>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</si>
  <si>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</si>
  <si>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</si>
  <si>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</si>
  <si>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</si>
  <si>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</si>
  <si>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</si>
  <si>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</si>
  <si>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</si>
  <si>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</si>
  <si>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</si>
  <si>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</si>
  <si>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</si>
  <si>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</si>
  <si>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</si>
  <si>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</si>
  <si>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</si>
  <si>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</si>
  <si>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</si>
  <si>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</si>
  <si>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</si>
  <si>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</si>
  <si>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</si>
  <si>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</si>
  <si>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</si>
  <si>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</si>
  <si>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</si>
  <si>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</si>
  <si>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</si>
  <si>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</si>
  <si>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</si>
  <si>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</si>
  <si>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</si>
  <si>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</si>
  <si>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</si>
  <si>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</si>
  <si>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</si>
  <si>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</si>
  <si>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</si>
  <si>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</si>
  <si>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</si>
  <si>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</si>
  <si>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</si>
  <si>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</si>
  <si>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</si>
  <si>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</si>
  <si>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</si>
  <si>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</si>
  <si>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</si>
  <si>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</si>
  <si>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</si>
  <si>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</si>
  <si>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</si>
  <si>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</si>
  <si>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</si>
  <si>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</si>
  <si>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</si>
  <si>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</si>
  <si>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</si>
  <si>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</si>
  <si>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</si>
  <si>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</si>
  <si>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</si>
  <si>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</si>
  <si>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</si>
  <si>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</si>
  <si>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</si>
  <si>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</si>
  <si>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</si>
  <si>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</si>
  <si>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</si>
  <si>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</si>
  <si>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</si>
  <si>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</si>
  <si>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</si>
  <si>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</si>
  <si>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</si>
  <si>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</si>
  <si>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</si>
  <si>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</si>
  <si>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</si>
  <si>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</si>
  <si>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</si>
  <si>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</si>
  <si>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</si>
  <si>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</si>
  <si>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</si>
  <si>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</si>
  <si>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</si>
  <si>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</si>
  <si>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</si>
  <si>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</si>
  <si>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</si>
  <si>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</si>
  <si>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</si>
  <si>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</si>
  <si>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</si>
  <si>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</si>
  <si>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</si>
  <si>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</si>
  <si>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</si>
  <si>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</si>
  <si>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</si>
  <si>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</si>
  <si>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</si>
  <si>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</si>
  <si>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</si>
  <si>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</si>
  <si>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</si>
  <si>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</si>
  <si>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</si>
  <si>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</si>
  <si>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</si>
  <si>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</si>
  <si>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</si>
  <si>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</si>
  <si>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</si>
  <si>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</si>
  <si>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</si>
  <si>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</si>
  <si>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</si>
  <si>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</si>
  <si>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</si>
  <si>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</si>
  <si>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</si>
  <si>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</si>
  <si>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</si>
  <si>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</si>
  <si>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</si>
  <si>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</si>
  <si>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</si>
  <si>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</si>
  <si>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</si>
  <si>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</si>
  <si>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</si>
  <si>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</si>
  <si>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</si>
  <si>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</si>
  <si>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</si>
  <si>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</si>
  <si>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</si>
  <si>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</si>
  <si>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</si>
  <si>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</si>
  <si>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</si>
  <si>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</si>
  <si>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</si>
  <si>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</si>
  <si>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</si>
  <si>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</si>
  <si>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</si>
  <si>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</si>
  <si>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</si>
  <si>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</si>
  <si>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</si>
  <si>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</si>
  <si>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</si>
  <si>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</si>
  <si>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</si>
  <si>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</si>
  <si>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</si>
  <si>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</si>
  <si>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</si>
  <si>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</si>
  <si>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</si>
  <si>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</si>
  <si>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</si>
  <si>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</si>
  <si>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</si>
  <si>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</si>
  <si>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</si>
  <si>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</si>
  <si>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</si>
  <si>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</si>
  <si>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</si>
  <si>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</si>
  <si>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</si>
  <si>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</si>
  <si>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</si>
  <si>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</si>
  <si>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</si>
  <si>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</si>
  <si>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</si>
  <si>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</si>
  <si>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</si>
  <si>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</si>
  <si>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</si>
  <si>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</si>
  <si>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</si>
  <si>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</si>
  <si>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</si>
  <si>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</si>
  <si>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</si>
  <si>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</si>
  <si>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</si>
  <si>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</si>
  <si>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</si>
  <si>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</si>
  <si>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</si>
  <si>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</si>
  <si>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</si>
  <si>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</si>
  <si>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</si>
  <si>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</si>
  <si>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</si>
  <si>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</si>
  <si>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</si>
  <si>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</si>
  <si>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</si>
  <si>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</si>
  <si>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</si>
  <si>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</si>
  <si>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</si>
  <si>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</si>
  <si>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</si>
  <si>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</si>
  <si>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</si>
  <si>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</si>
  <si>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</si>
  <si>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</si>
  <si>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</si>
  <si>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</si>
  <si>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</si>
  <si>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</si>
  <si>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</si>
  <si>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</si>
  <si>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</si>
  <si>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</si>
  <si>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</si>
  <si>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</si>
  <si>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</si>
  <si>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</si>
  <si>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</si>
  <si>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</si>
  <si>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</si>
  <si>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</si>
  <si>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</si>
  <si>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</si>
  <si>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</si>
  <si>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</si>
  <si>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</si>
  <si>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</si>
  <si>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</si>
  <si>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</si>
  <si>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</si>
  <si>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</si>
  <si>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</si>
  <si>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</si>
  <si>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</si>
  <si>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</si>
  <si>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</si>
  <si>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</si>
  <si>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</si>
  <si>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</si>
  <si>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</si>
  <si>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</si>
  <si>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</si>
  <si>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</si>
  <si>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</si>
  <si>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</si>
  <si>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</si>
  <si>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</si>
  <si>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</si>
  <si>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</si>
  <si>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</si>
  <si>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</si>
  <si>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</si>
  <si>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</si>
  <si>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</si>
  <si>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</si>
  <si>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</si>
  <si>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</si>
  <si>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</si>
  <si>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</si>
  <si>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</si>
  <si>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</si>
  <si>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</si>
  <si>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</si>
  <si>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</si>
  <si>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</si>
  <si>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</si>
  <si>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</si>
  <si>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</si>
  <si>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</si>
  <si>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</si>
  <si>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</si>
  <si>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</si>
  <si>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</si>
  <si>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</si>
  <si>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</si>
  <si>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</si>
  <si>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</si>
  <si>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</si>
  <si>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</si>
  <si>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</si>
  <si>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</si>
  <si>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</si>
  <si>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</si>
  <si>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</si>
  <si>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</si>
  <si>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</si>
  <si>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</si>
  <si>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</si>
  <si>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</si>
  <si>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</si>
  <si>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</si>
  <si>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</si>
  <si>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</si>
  <si>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</si>
  <si>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</si>
  <si>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</si>
  <si>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</si>
  <si>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</si>
  <si>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</si>
  <si>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</si>
  <si>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</si>
  <si>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</si>
  <si>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</si>
  <si>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</si>
  <si>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</si>
  <si>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</si>
  <si>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</si>
  <si>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</si>
  <si>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</si>
  <si>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</si>
  <si>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</si>
  <si>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</si>
  <si>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</si>
  <si>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</si>
  <si>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</si>
  <si>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</si>
  <si>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</si>
  <si>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</si>
  <si>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</si>
  <si>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</si>
  <si>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</si>
  <si>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</si>
  <si>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</si>
  <si>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</si>
  <si>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</si>
  <si>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</si>
  <si>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</si>
  <si>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</si>
  <si>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</si>
  <si>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</si>
  <si>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</si>
  <si>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</si>
  <si>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</si>
  <si>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</si>
  <si>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</si>
  <si>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</si>
  <si>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</si>
  <si>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</si>
  <si>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</si>
  <si>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</si>
  <si>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</si>
  <si>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</si>
  <si>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</si>
  <si>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</si>
  <si>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</si>
  <si>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</si>
  <si>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</si>
  <si>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</si>
  <si>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</si>
  <si>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</si>
  <si>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</si>
  <si>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</si>
  <si>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</si>
  <si>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</si>
  <si>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</si>
  <si>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</si>
  <si>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</si>
  <si>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</si>
  <si>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</si>
  <si>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</si>
  <si>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</si>
  <si>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</si>
  <si>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</si>
  <si>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</si>
  <si>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</si>
  <si>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</si>
  <si>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</si>
  <si>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</si>
  <si>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</si>
  <si>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</si>
  <si>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</si>
  <si>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</si>
  <si>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</si>
  <si>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</si>
  <si>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</si>
  <si>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</si>
  <si>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</si>
  <si>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</si>
  <si>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</si>
  <si>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</si>
  <si>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</si>
  <si>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</si>
  <si>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</si>
  <si>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</si>
  <si>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</si>
  <si>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</si>
  <si>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</si>
  <si>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</si>
  <si>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</si>
  <si>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</si>
  <si>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</si>
  <si>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</si>
  <si>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</si>
  <si>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</si>
  <si>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</si>
  <si>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</si>
  <si>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</si>
  <si>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</si>
  <si>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</si>
  <si>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</si>
  <si>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</si>
  <si>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</si>
  <si>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</si>
  <si>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</si>
  <si>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</si>
  <si>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</si>
  <si>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</si>
  <si>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</si>
  <si>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</si>
  <si>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</si>
  <si>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</si>
  <si>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</si>
  <si>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</si>
  <si>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</si>
  <si>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</si>
  <si>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</si>
  <si>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</si>
  <si>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</si>
  <si>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</si>
  <si>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</si>
  <si>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</si>
  <si>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</si>
  <si>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</si>
  <si>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</si>
  <si>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</si>
  <si>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</si>
  <si>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</si>
  <si>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</si>
  <si>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</si>
  <si>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</si>
  <si>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</si>
  <si>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</si>
  <si>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</si>
  <si>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</si>
  <si>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</si>
  <si>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</si>
  <si>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</si>
  <si>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</si>
  <si>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</si>
  <si>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</si>
  <si>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</si>
  <si>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</si>
  <si>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</si>
  <si>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</si>
  <si>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</si>
  <si>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</si>
  <si>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</si>
  <si>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</si>
  <si>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</si>
  <si>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</si>
  <si>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</si>
  <si>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</si>
  <si>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</si>
  <si>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</si>
  <si>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</si>
  <si>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</si>
  <si>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</si>
  <si>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</si>
  <si>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</si>
  <si>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</si>
  <si>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</si>
  <si>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</si>
  <si>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</si>
  <si>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</si>
  <si>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</si>
  <si>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</si>
  <si>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</si>
  <si>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</si>
  <si>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</si>
  <si>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</si>
  <si>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</si>
  <si>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</si>
  <si>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</si>
  <si>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</si>
  <si>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</si>
  <si>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</si>
  <si>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</si>
  <si>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</si>
  <si>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</si>
  <si>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</si>
  <si>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</si>
  <si>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</si>
  <si>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</si>
  <si>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</si>
  <si>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</si>
  <si>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</si>
  <si>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</si>
  <si>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</si>
  <si>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</si>
  <si>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</si>
  <si>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</si>
  <si>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</si>
  <si>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</si>
  <si>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</si>
  <si>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</si>
  <si>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</si>
  <si>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</si>
  <si>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</si>
  <si>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</si>
  <si>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</si>
  <si>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</si>
  <si>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</si>
  <si>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</si>
  <si>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</si>
  <si>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</si>
  <si>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</si>
  <si>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</si>
  <si>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</si>
  <si>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</si>
  <si>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</si>
  <si>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</si>
  <si>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</si>
  <si>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</si>
  <si>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</si>
  <si>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</si>
  <si>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</si>
  <si>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</si>
  <si>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</si>
  <si>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</si>
  <si>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</si>
  <si>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</si>
  <si>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</si>
  <si>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</si>
  <si>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</si>
  <si>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</si>
  <si>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</si>
  <si>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</si>
  <si>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</si>
  <si>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</si>
  <si>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</si>
  <si>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</si>
  <si>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</si>
  <si>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</si>
  <si>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</si>
  <si>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</si>
  <si>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</si>
  <si>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</si>
  <si>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</si>
  <si>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</si>
  <si>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</si>
  <si>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</si>
  <si>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</si>
  <si>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</si>
  <si>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</si>
  <si>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</si>
  <si>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</si>
  <si>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</si>
  <si>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</si>
  <si>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</si>
  <si>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</si>
  <si>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</si>
  <si>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</si>
  <si>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</si>
  <si>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</si>
  <si>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</si>
  <si>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</si>
  <si>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</si>
  <si>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</si>
  <si>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</si>
  <si>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</si>
  <si>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</si>
  <si>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</si>
  <si>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</si>
  <si>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</si>
  <si>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</si>
  <si>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</si>
  <si>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</si>
  <si>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</si>
  <si>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</si>
  <si>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</si>
  <si>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</si>
  <si>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</si>
  <si>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</si>
  <si>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</si>
  <si>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</si>
  <si>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</si>
  <si>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</si>
  <si>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</si>
  <si>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</si>
  <si>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</si>
  <si>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</si>
  <si>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</si>
  <si>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</si>
  <si>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</si>
  <si>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</si>
  <si>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</si>
  <si>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</si>
  <si>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</si>
  <si>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</si>
  <si>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</si>
  <si>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</si>
  <si>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</si>
  <si>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</si>
  <si>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</si>
  <si>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</si>
  <si>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</si>
  <si>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</si>
  <si>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</si>
  <si>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</si>
  <si>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</si>
  <si>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</si>
  <si>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</si>
  <si>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</si>
  <si>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</si>
  <si>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</si>
  <si>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</si>
  <si>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</si>
  <si>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</si>
  <si>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</si>
  <si>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</si>
  <si>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</si>
  <si>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</si>
  <si>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</si>
  <si>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</si>
  <si>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</si>
  <si>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</si>
  <si>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</si>
  <si>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</si>
  <si>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</si>
  <si>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</si>
  <si>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</si>
  <si>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</si>
  <si>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</si>
  <si>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</si>
  <si>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</si>
  <si>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</si>
  <si>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</si>
  <si>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</si>
  <si>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</si>
  <si>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</si>
  <si>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</si>
  <si>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</si>
  <si>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</si>
  <si>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</si>
  <si>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</si>
  <si>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</si>
  <si>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</si>
  <si>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</si>
  <si>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</si>
  <si>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</si>
  <si>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</si>
  <si>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</si>
  <si>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</si>
  <si>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</si>
  <si>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</si>
  <si>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</si>
  <si>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</si>
  <si>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</si>
  <si>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</si>
  <si>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</si>
  <si>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</si>
  <si>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</si>
  <si>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</si>
  <si>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</si>
  <si>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</si>
  <si>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</si>
  <si>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</si>
  <si>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</si>
  <si>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</si>
  <si>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</si>
  <si>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</si>
  <si>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</si>
  <si>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</si>
  <si>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</si>
  <si>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</si>
  <si>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</si>
  <si>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</si>
  <si>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</si>
  <si>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</si>
  <si>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</si>
  <si>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</si>
  <si>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</si>
  <si>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</si>
  <si>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</si>
  <si>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</si>
  <si>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</si>
  <si>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</si>
  <si>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</si>
  <si>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</si>
  <si>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</si>
  <si>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</si>
  <si>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</si>
  <si>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</si>
  <si>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</si>
  <si>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</si>
  <si>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</si>
  <si>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</si>
  <si>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</si>
  <si>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</si>
  <si>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</si>
  <si>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</si>
  <si>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</si>
  <si>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</si>
  <si>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</si>
  <si>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</si>
  <si>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</si>
  <si>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</si>
  <si>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</si>
  <si>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</si>
  <si>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</si>
  <si>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</si>
  <si>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</si>
  <si>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</si>
  <si>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</si>
  <si>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</si>
  <si>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</si>
  <si>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</si>
  <si>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</si>
  <si>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</si>
  <si>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</si>
  <si>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</si>
  <si>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</si>
  <si>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</si>
  <si>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</si>
  <si>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</si>
  <si>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</si>
  <si>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</si>
  <si>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</si>
  <si>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</si>
  <si>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</si>
  <si>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</si>
  <si>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</si>
  <si>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</si>
  <si>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</si>
  <si>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</si>
  <si>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</si>
  <si>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</si>
  <si>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</si>
  <si>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</si>
  <si>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</si>
  <si>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</si>
  <si>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</si>
  <si>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</si>
  <si>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</si>
  <si>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</si>
  <si>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</si>
  <si>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</si>
  <si>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</si>
  <si>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</si>
  <si>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</si>
  <si>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</si>
  <si>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</si>
  <si>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</si>
  <si>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</si>
  <si>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</si>
  <si>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</si>
  <si>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</si>
  <si>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</si>
  <si>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</si>
  <si>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</si>
  <si>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</si>
  <si>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</si>
  <si>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</si>
  <si>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</si>
  <si>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</si>
  <si>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</si>
  <si>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</si>
  <si>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</si>
  <si>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</si>
  <si>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</si>
  <si>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</si>
  <si>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</si>
  <si>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</si>
  <si>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</si>
  <si>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</si>
  <si>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</si>
  <si>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</si>
  <si>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</si>
  <si>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</si>
  <si>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</si>
  <si>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</si>
  <si>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</si>
  <si>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</si>
  <si>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</si>
  <si>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</si>
  <si>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</si>
  <si>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</si>
  <si>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</si>
  <si>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</si>
  <si>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</si>
  <si>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</si>
  <si>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</si>
  <si>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</si>
  <si>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</si>
  <si>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</si>
  <si>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</si>
  <si>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</si>
  <si>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</si>
  <si>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</si>
  <si>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</si>
  <si>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</si>
  <si>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</si>
  <si>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</si>
  <si>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</si>
  <si>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</si>
  <si>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</si>
  <si>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</si>
  <si>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</si>
  <si>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</si>
  <si>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</si>
  <si>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</si>
  <si>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</si>
  <si>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</si>
  <si>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</si>
  <si>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</si>
  <si>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</si>
  <si>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</si>
  <si>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</si>
  <si>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</si>
  <si>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</si>
  <si>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</si>
  <si>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</si>
  <si>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</si>
  <si>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</si>
  <si>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</si>
  <si>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</si>
  <si>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</si>
  <si>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</si>
  <si>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</si>
  <si>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</si>
  <si>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</si>
  <si>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</si>
  <si>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</si>
  <si>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</si>
  <si>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</si>
  <si>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</si>
  <si>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</si>
  <si>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</si>
  <si>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</si>
  <si>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</si>
  <si>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</si>
  <si>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</si>
  <si>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</si>
  <si>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</si>
  <si>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</si>
  <si>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</si>
  <si>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</si>
  <si>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</si>
  <si>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</si>
  <si>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</si>
  <si>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</si>
  <si>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</si>
  <si>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</si>
  <si>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</si>
  <si>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</si>
  <si>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</si>
  <si>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</si>
  <si>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</si>
  <si>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</si>
  <si>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</si>
  <si>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</si>
  <si>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</si>
  <si>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</si>
  <si>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</si>
  <si>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</si>
  <si>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</si>
  <si>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</si>
  <si>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</si>
  <si>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</si>
  <si>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</si>
  <si>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</si>
  <si>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</si>
  <si>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</si>
  <si>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</si>
  <si>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</si>
  <si>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</si>
  <si>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</si>
  <si>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</si>
  <si>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</si>
  <si>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</si>
  <si>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</si>
  <si>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</si>
  <si>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</si>
  <si>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</si>
  <si>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</si>
  <si>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</si>
  <si>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</si>
  <si>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</si>
  <si>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</si>
  <si>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</si>
  <si>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</si>
  <si>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</si>
  <si>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</si>
  <si>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</si>
  <si>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</si>
  <si>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</si>
  <si>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</si>
  <si>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</si>
  <si>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</si>
  <si>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</si>
  <si>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</si>
  <si>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</si>
  <si>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</si>
  <si>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</si>
  <si>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</si>
  <si>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</si>
  <si>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</si>
  <si>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</si>
  <si>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</si>
  <si>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</si>
  <si>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</si>
  <si>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</si>
  <si>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</si>
  <si>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</si>
  <si>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</si>
  <si>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</si>
  <si>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</si>
  <si>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</si>
  <si>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</si>
  <si>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</si>
  <si>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</si>
  <si>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</si>
  <si>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</si>
  <si>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</si>
  <si>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</si>
  <si>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</si>
  <si>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</si>
  <si>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</si>
  <si>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</si>
  <si>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</si>
  <si>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</si>
  <si>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</si>
  <si>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</si>
  <si>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</si>
  <si>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</si>
  <si>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</si>
  <si>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</si>
  <si>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</si>
  <si>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</si>
  <si>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</si>
  <si>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</si>
  <si>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</si>
  <si>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</si>
  <si>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</si>
  <si>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</si>
  <si>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</si>
  <si>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</si>
  <si>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</si>
  <si>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</si>
  <si>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</si>
  <si>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</si>
  <si>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</si>
  <si>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</si>
  <si>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</si>
  <si>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</si>
  <si>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</si>
  <si>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</si>
  <si>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</si>
  <si>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</si>
  <si>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</si>
  <si>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</si>
  <si>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</si>
  <si>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</si>
  <si>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</si>
  <si>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</si>
  <si>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</si>
  <si>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</si>
  <si>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</si>
  <si>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</si>
  <si>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</si>
  <si>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</si>
  <si>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</si>
  <si>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</si>
  <si>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</si>
  <si>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</si>
  <si>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</si>
  <si>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</si>
  <si>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</si>
  <si>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</si>
  <si>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</si>
  <si>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</si>
  <si>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</si>
  <si>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</si>
  <si>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</si>
  <si>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</si>
  <si>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</si>
  <si>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</si>
  <si>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</si>
  <si>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</si>
  <si>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</si>
  <si>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</si>
  <si>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</si>
  <si>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</si>
  <si>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</si>
  <si>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</si>
  <si>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</si>
  <si>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</si>
  <si>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</si>
  <si>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</si>
  <si>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</si>
  <si>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</si>
  <si>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</si>
  <si>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</si>
  <si>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</si>
  <si>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</si>
  <si>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</si>
  <si>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</si>
  <si>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</si>
  <si>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</si>
  <si>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</si>
  <si>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</si>
  <si>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</si>
  <si>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</si>
  <si>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</si>
  <si>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</si>
  <si>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</si>
  <si>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</si>
  <si>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</si>
  <si>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</si>
  <si>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</si>
  <si>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</si>
  <si>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</si>
  <si>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</si>
  <si>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</si>
  <si>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</si>
  <si>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</si>
  <si>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</si>
  <si>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</si>
  <si>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</si>
  <si>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</si>
  <si>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</si>
  <si>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</si>
  <si>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</si>
  <si>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</si>
  <si>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</si>
  <si>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</si>
  <si>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</si>
  <si>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</si>
  <si>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</si>
  <si>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</si>
  <si>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</si>
  <si>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</si>
  <si>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</si>
  <si>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</si>
  <si>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</si>
  <si>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</si>
  <si>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</si>
  <si>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</si>
  <si>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</si>
  <si>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</si>
  <si>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</si>
  <si>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</si>
  <si>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</si>
  <si>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</si>
  <si>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</si>
  <si>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</si>
  <si>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</si>
  <si>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</si>
  <si>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</si>
  <si>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</si>
  <si>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</si>
  <si>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</si>
  <si>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</si>
  <si>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</si>
  <si>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</si>
  <si>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</si>
  <si>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</si>
  <si>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</si>
  <si>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</si>
  <si>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</si>
  <si>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</si>
  <si>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</si>
  <si>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</si>
  <si>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</si>
  <si>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</si>
  <si>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</si>
  <si>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</si>
  <si>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</si>
  <si>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</si>
  <si>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</si>
  <si>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</si>
  <si>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</si>
  <si>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</si>
  <si>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</si>
  <si>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</si>
  <si>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</si>
  <si>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</si>
  <si>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</si>
  <si>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</si>
  <si>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</si>
  <si>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</si>
  <si>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</si>
  <si>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</si>
  <si>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</si>
  <si>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</si>
  <si>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</si>
  <si>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</si>
  <si>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</si>
  <si>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</si>
  <si>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</si>
  <si>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</si>
  <si>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</si>
  <si>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</si>
  <si>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</si>
  <si>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</si>
  <si>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</si>
  <si>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</si>
  <si>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</si>
  <si>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</si>
  <si>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</si>
  <si>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</si>
  <si>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</si>
  <si>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</si>
  <si>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</si>
  <si>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</si>
  <si>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</si>
  <si>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</si>
  <si>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</si>
  <si>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</si>
  <si>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</si>
  <si>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</si>
  <si>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</si>
  <si>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</si>
  <si>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</si>
  <si>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</si>
  <si>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</si>
  <si>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</si>
  <si>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</si>
  <si>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</si>
  <si>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</si>
  <si>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</si>
  <si>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</si>
  <si>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</si>
  <si>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</si>
  <si>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</si>
  <si>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</si>
  <si>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</si>
  <si>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</si>
  <si>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</si>
  <si>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</si>
  <si>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</si>
  <si>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</si>
  <si>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</si>
  <si>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</si>
  <si>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</si>
  <si>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</si>
  <si>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</si>
  <si>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</si>
  <si>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</si>
  <si>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</si>
  <si>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</si>
  <si>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</si>
  <si>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</si>
  <si>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</si>
  <si>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</si>
  <si>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</si>
  <si>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</si>
  <si>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</si>
  <si>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</si>
  <si>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</si>
  <si>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</si>
  <si>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</si>
  <si>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</si>
  <si>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</si>
  <si>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</si>
  <si>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</si>
  <si>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</si>
  <si>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</si>
  <si>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</si>
  <si>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</si>
  <si>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</si>
  <si>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</si>
  <si>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</si>
  <si>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</si>
  <si>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</si>
  <si>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</si>
  <si>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</si>
  <si>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</si>
  <si>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</si>
  <si>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</si>
  <si>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</si>
  <si>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</si>
  <si>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</si>
  <si>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</si>
  <si>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</si>
  <si>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</si>
  <si>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</si>
  <si>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</si>
  <si>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</si>
  <si>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</si>
  <si>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</si>
  <si>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</si>
  <si>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</si>
  <si>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</si>
  <si>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</si>
  <si>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</si>
  <si>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</si>
  <si>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</si>
  <si>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</si>
  <si>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</si>
  <si>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</si>
  <si>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</si>
  <si>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</si>
  <si>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</si>
  <si>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</si>
  <si>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</si>
  <si>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</si>
  <si>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</si>
  <si>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</si>
  <si>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</si>
  <si>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</si>
  <si>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</si>
  <si>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</si>
  <si>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</si>
  <si>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</si>
  <si>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</si>
  <si>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</si>
  <si>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</si>
  <si>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</si>
  <si>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</si>
  <si>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</si>
  <si>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</si>
  <si>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</si>
  <si>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</si>
  <si>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</si>
  <si>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</si>
  <si>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</si>
  <si>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</si>
  <si>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</si>
  <si>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</si>
  <si>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</si>
  <si>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</si>
  <si>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</si>
  <si>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</si>
  <si>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</si>
  <si>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</si>
  <si>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</si>
  <si>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</si>
  <si>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</si>
  <si>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</si>
  <si>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</si>
  <si>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</si>
  <si>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</si>
  <si>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</si>
  <si>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</si>
  <si>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</si>
  <si>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</si>
  <si>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</si>
  <si>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</si>
  <si>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</si>
  <si>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</si>
  <si>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</si>
  <si>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</si>
  <si>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</si>
  <si>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</si>
  <si>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</si>
  <si>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</si>
  <si>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</si>
  <si>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</si>
  <si>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</si>
  <si>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</si>
  <si>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</si>
  <si>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</si>
  <si>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</si>
  <si>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</si>
  <si>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</si>
  <si>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</si>
  <si>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</si>
  <si>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</si>
  <si>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</si>
  <si>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</si>
  <si>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</si>
  <si>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</si>
  <si>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</si>
  <si>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</si>
  <si>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</si>
  <si>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</si>
  <si>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</si>
  <si>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</si>
  <si>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</si>
  <si>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</si>
  <si>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</si>
  <si>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</si>
  <si>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</si>
  <si>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</si>
  <si>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</si>
  <si>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</si>
  <si>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</si>
  <si>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</si>
  <si>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</si>
  <si>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</si>
  <si>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</si>
  <si>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</si>
  <si>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</si>
  <si>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</si>
  <si>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</si>
  <si>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</si>
  <si>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</si>
  <si>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</si>
  <si>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</si>
  <si>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</si>
  <si>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</si>
  <si>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</si>
  <si>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</si>
  <si>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</si>
  <si>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</si>
  <si>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</si>
  <si>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</si>
  <si>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</si>
  <si>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</si>
  <si>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</si>
  <si>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</si>
  <si>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</si>
  <si>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</si>
  <si>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</si>
  <si>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</si>
  <si>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</si>
  <si>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</si>
  <si>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</si>
  <si>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</si>
  <si>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</si>
  <si>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</si>
  <si>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</si>
  <si>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</si>
  <si>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</si>
  <si>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</si>
  <si>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</si>
  <si>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</si>
  <si>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</si>
  <si>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</si>
  <si>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</si>
  <si>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</si>
  <si>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</si>
  <si>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</si>
  <si>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</si>
  <si>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</si>
  <si>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</si>
  <si>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</si>
  <si>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</si>
  <si>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</si>
  <si>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</si>
  <si>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</si>
  <si>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</si>
  <si>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</si>
  <si>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</si>
  <si>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</si>
  <si>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</si>
  <si>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</si>
  <si>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</si>
  <si>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</si>
  <si>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</si>
  <si>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</si>
  <si>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</si>
  <si>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</si>
  <si>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</si>
  <si>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</si>
  <si>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</si>
  <si>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</si>
  <si>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</si>
  <si>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</si>
  <si>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</si>
  <si>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</si>
  <si>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</si>
  <si>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</si>
  <si>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</si>
  <si>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</si>
  <si>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</si>
  <si>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</si>
  <si>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</si>
  <si>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</si>
  <si>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</si>
  <si>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</si>
  <si>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</si>
  <si>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</si>
  <si>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</si>
  <si>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</si>
  <si>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</si>
  <si>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</si>
  <si>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</si>
  <si>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</si>
  <si>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</si>
  <si>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</si>
  <si>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</si>
  <si>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</si>
  <si>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</si>
  <si>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</si>
  <si>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</si>
  <si>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</si>
  <si>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</si>
  <si>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</si>
  <si>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</si>
  <si>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</si>
  <si>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</si>
  <si>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</si>
  <si>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</si>
  <si>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</si>
  <si>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</si>
  <si>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</si>
  <si>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</si>
  <si>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</si>
  <si>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</si>
  <si>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</si>
  <si>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</si>
  <si>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</si>
  <si>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</si>
  <si>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</si>
  <si>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</si>
  <si>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</si>
  <si>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</si>
  <si>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</si>
  <si>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</si>
  <si>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</si>
  <si>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</si>
  <si>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</si>
  <si>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</si>
  <si>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</si>
  <si>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</si>
  <si>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</si>
  <si>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</si>
  <si>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</si>
  <si>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</si>
  <si>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</si>
  <si>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</si>
  <si>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</si>
  <si>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</si>
  <si>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</si>
  <si>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</si>
  <si>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</si>
  <si>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</si>
  <si>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</si>
  <si>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</si>
  <si>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</si>
  <si>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</si>
  <si>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</si>
  <si>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</si>
  <si>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</si>
  <si>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</si>
  <si>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</si>
  <si>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</si>
  <si>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</si>
  <si>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</si>
  <si>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</si>
  <si>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</si>
  <si>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</si>
  <si>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</si>
  <si>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</si>
  <si>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</si>
  <si>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</si>
  <si>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</si>
  <si>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</si>
  <si>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</si>
  <si>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</si>
  <si>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</si>
  <si>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</si>
  <si>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</si>
  <si>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</si>
  <si>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</si>
  <si>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</si>
  <si>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</si>
  <si>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</si>
  <si>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</si>
  <si>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</si>
  <si>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</si>
  <si>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</si>
  <si>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</si>
  <si>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</si>
  <si>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</si>
  <si>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</si>
  <si>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</si>
  <si>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</si>
  <si>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</si>
  <si>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</si>
  <si>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</si>
  <si>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</si>
  <si>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</si>
  <si>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</si>
  <si>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</si>
  <si>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</si>
  <si>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</si>
  <si>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</si>
  <si>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</si>
  <si>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</si>
  <si>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</si>
  <si>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</si>
  <si>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</si>
  <si>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</si>
  <si>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</si>
  <si>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</si>
  <si>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</si>
  <si>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</si>
  <si>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</si>
  <si>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</si>
  <si>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</si>
  <si>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</si>
  <si>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</si>
  <si>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</si>
  <si>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</si>
  <si>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</si>
  <si>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</si>
  <si>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</si>
  <si>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</si>
  <si>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</si>
  <si>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</si>
  <si>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</si>
  <si>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</si>
  <si>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</si>
  <si>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</si>
  <si>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</si>
  <si>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</si>
  <si>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</si>
  <si>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</si>
  <si>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</si>
  <si>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</si>
  <si>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</si>
  <si>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</si>
  <si>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</si>
  <si>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</si>
  <si>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</si>
  <si>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</si>
  <si>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</si>
  <si>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</si>
  <si>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</si>
  <si>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</si>
  <si>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</si>
  <si>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</si>
  <si>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</si>
  <si>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</si>
  <si>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</si>
  <si>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</si>
  <si>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</si>
  <si>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</si>
  <si>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</si>
  <si>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</si>
  <si>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</si>
  <si>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</si>
  <si>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</si>
  <si>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</si>
  <si>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</si>
  <si>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</si>
  <si>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</si>
  <si>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</si>
  <si>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</si>
  <si>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</si>
  <si>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</si>
  <si>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</si>
  <si>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</si>
  <si>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</si>
  <si>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</si>
  <si>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</si>
  <si>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</si>
  <si>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</si>
  <si>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</si>
  <si>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</si>
  <si>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</si>
  <si>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</si>
  <si>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</si>
  <si>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</si>
  <si>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</si>
  <si>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</si>
  <si>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</si>
  <si>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</si>
  <si>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</si>
  <si>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</si>
  <si>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</si>
  <si>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</si>
  <si>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</si>
  <si>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</si>
  <si>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</si>
  <si>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</si>
  <si>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</si>
  <si>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</si>
  <si>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</si>
  <si>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</si>
  <si>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</si>
  <si>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</si>
  <si>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</si>
  <si>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</si>
  <si>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</si>
  <si>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</si>
  <si>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</si>
  <si>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</si>
  <si>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</si>
  <si>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</si>
  <si>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</si>
  <si>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</si>
  <si>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</si>
  <si>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</si>
  <si>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</si>
  <si>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</si>
  <si>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</si>
  <si>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</si>
  <si>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</si>
  <si>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</si>
  <si>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</si>
  <si>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</si>
  <si>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</si>
  <si>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</si>
  <si>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</si>
  <si>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</si>
  <si>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</si>
  <si>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</si>
  <si>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</si>
  <si>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</si>
  <si>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</si>
  <si>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</si>
  <si>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</si>
  <si>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</si>
  <si>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</si>
  <si>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</si>
  <si>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</si>
  <si>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</si>
  <si>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</si>
  <si>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</si>
  <si>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</si>
  <si>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</si>
  <si>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</si>
  <si>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</si>
  <si>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</si>
  <si>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</si>
  <si>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</si>
  <si>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</si>
  <si>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</si>
  <si>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</si>
  <si>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</si>
  <si>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</si>
  <si>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</si>
  <si>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</si>
  <si>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</si>
  <si>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</si>
  <si>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</si>
  <si>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</si>
  <si>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</si>
  <si>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</si>
  <si>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</si>
  <si>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</si>
  <si>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</si>
  <si>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</si>
  <si>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</si>
  <si>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</si>
  <si>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</si>
  <si>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</si>
  <si>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</si>
  <si>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</si>
  <si>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</si>
  <si>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</si>
  <si>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</si>
  <si>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</si>
  <si>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</si>
  <si>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</si>
  <si>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</si>
  <si>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</si>
  <si>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</si>
  <si>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</si>
  <si>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</si>
  <si>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</si>
  <si>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</si>
  <si>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</si>
  <si>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</si>
  <si>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</si>
  <si>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</si>
  <si>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</si>
  <si>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</si>
  <si>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</si>
  <si>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</si>
  <si>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</si>
  <si>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</si>
  <si>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</si>
  <si>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</si>
  <si>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</si>
  <si>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</si>
  <si>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</si>
  <si>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</si>
  <si>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</si>
  <si>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</si>
  <si>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</si>
  <si>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</si>
  <si>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</si>
  <si>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</si>
  <si>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</si>
  <si>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</si>
  <si>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</si>
  <si>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</si>
  <si>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</si>
  <si>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</si>
  <si>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</si>
  <si>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</si>
  <si>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</si>
  <si>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</si>
  <si>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</si>
  <si>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</si>
  <si>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</si>
  <si>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</si>
  <si>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</si>
  <si>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</si>
  <si>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</si>
  <si>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</si>
  <si>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</si>
  <si>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</si>
  <si>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</si>
  <si>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</si>
  <si>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</si>
  <si>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</si>
  <si>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</si>
  <si>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</si>
  <si>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</si>
  <si>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</si>
  <si>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</si>
  <si>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</si>
  <si>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</si>
  <si>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</si>
  <si>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</si>
  <si>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</si>
  <si>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</si>
  <si>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</si>
  <si>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</si>
  <si>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</si>
  <si>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</si>
  <si>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</si>
  <si>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</si>
  <si>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</si>
  <si>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</si>
  <si>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</si>
  <si>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</si>
  <si>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</si>
  <si>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</si>
  <si>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</si>
  <si>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</si>
  <si>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</si>
  <si>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</si>
  <si>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</si>
  <si>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</si>
  <si>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</si>
  <si>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</si>
  <si>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</si>
  <si>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</si>
  <si>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</si>
  <si>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</si>
  <si>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</si>
  <si>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</si>
  <si>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</si>
  <si>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</si>
  <si>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</si>
  <si>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</si>
  <si>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</si>
  <si>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</si>
  <si>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</si>
  <si>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</si>
  <si>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</si>
  <si>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</si>
  <si>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</si>
  <si>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</si>
  <si>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</si>
  <si>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</si>
  <si>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</si>
  <si>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</si>
  <si>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</si>
  <si>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</si>
  <si>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</si>
  <si>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</si>
  <si>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</si>
  <si>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</si>
  <si>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</si>
  <si>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</si>
  <si>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</si>
  <si>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</si>
  <si>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</si>
  <si>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</si>
  <si>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</si>
  <si>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</si>
  <si>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</si>
  <si>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</si>
  <si>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</si>
  <si>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</si>
  <si>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</si>
  <si>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</si>
  <si>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</si>
  <si>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</si>
  <si>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</si>
  <si>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</si>
  <si>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</si>
  <si>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</si>
  <si>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</si>
  <si>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</si>
  <si>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</si>
  <si>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</si>
  <si>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</si>
  <si>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</si>
  <si>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</si>
  <si>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</si>
  <si>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</si>
  <si>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</si>
  <si>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</si>
  <si>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</si>
  <si>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</si>
  <si>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</si>
  <si>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</si>
  <si>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</si>
  <si>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</si>
  <si>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</si>
  <si>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</si>
  <si>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</si>
  <si>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</si>
  <si>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</si>
  <si>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</si>
  <si>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</si>
  <si>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</si>
  <si>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</si>
  <si>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</si>
  <si>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</si>
  <si>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</si>
  <si>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</si>
  <si>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</si>
  <si>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</si>
  <si>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</si>
  <si>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</si>
  <si>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</si>
  <si>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</si>
  <si>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</si>
  <si>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</si>
  <si>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</si>
  <si>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</si>
  <si>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</si>
  <si>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</si>
  <si>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</si>
  <si>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</si>
  <si>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</si>
  <si>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</si>
  <si>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</si>
  <si>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</si>
  <si>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</si>
  <si>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</si>
  <si>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</si>
  <si>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</si>
  <si>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</si>
  <si>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</si>
  <si>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</si>
  <si>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</si>
  <si>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</si>
  <si>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</si>
  <si>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</si>
  <si>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</si>
  <si>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</si>
  <si>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</si>
  <si>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</si>
  <si>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</si>
  <si>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</si>
  <si>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</si>
  <si>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</si>
  <si>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</si>
  <si>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</si>
  <si>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</si>
  <si>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</si>
  <si>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</si>
  <si>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</si>
  <si>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</si>
  <si>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</si>
  <si>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</si>
  <si>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</si>
  <si>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</si>
  <si>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</si>
  <si>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</si>
  <si>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</si>
  <si>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</si>
  <si>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</si>
  <si>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</si>
  <si>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</si>
  <si>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</si>
  <si>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</si>
  <si>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</si>
  <si>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</si>
  <si>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</si>
  <si>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</si>
  <si>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</si>
  <si>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</si>
  <si>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</si>
  <si>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</si>
  <si>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</si>
  <si>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</si>
  <si>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</si>
  <si>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</si>
  <si>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</si>
  <si>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</si>
  <si>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</si>
  <si>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</si>
  <si>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</si>
  <si>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</si>
  <si>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</si>
  <si>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</si>
  <si>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</si>
  <si>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</si>
  <si>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</si>
  <si>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</si>
  <si>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</si>
  <si>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</si>
  <si>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</si>
  <si>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</si>
  <si>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</si>
  <si>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</si>
  <si>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</si>
  <si>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</si>
  <si>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</si>
  <si>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</si>
  <si>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</si>
  <si>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</si>
  <si>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</si>
  <si>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</si>
  <si>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</si>
  <si>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</si>
  <si>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</si>
  <si>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</si>
  <si>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</si>
  <si>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</si>
  <si>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</si>
  <si>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</si>
  <si>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</si>
  <si>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</si>
  <si>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</si>
  <si>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</si>
  <si>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</si>
  <si>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</si>
  <si>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</si>
  <si>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</si>
  <si>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</si>
  <si>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</si>
  <si>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</si>
  <si>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</si>
  <si>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</si>
  <si>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</si>
  <si>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</si>
  <si>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</si>
  <si>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</si>
  <si>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</si>
  <si>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</si>
  <si>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</si>
  <si>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</si>
  <si>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</si>
  <si>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</si>
  <si>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</si>
  <si>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</si>
  <si>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</si>
  <si>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</si>
  <si>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</si>
  <si>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</si>
  <si>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</si>
  <si>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</si>
  <si>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</si>
  <si>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</si>
  <si>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</si>
  <si>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</si>
  <si>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</si>
  <si>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</si>
  <si>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</si>
  <si>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</si>
  <si>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</si>
  <si>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</si>
  <si>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</si>
  <si>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</si>
  <si>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</si>
  <si>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</si>
  <si>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</si>
  <si>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</si>
  <si>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</si>
  <si>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</si>
  <si>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</si>
  <si>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</si>
  <si>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</si>
  <si>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</si>
  <si>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</si>
  <si>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</si>
  <si>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</si>
  <si>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</si>
  <si>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</si>
  <si>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</si>
  <si>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</si>
  <si>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</si>
  <si>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</si>
  <si>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</si>
  <si>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</si>
  <si>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</si>
  <si>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</si>
  <si>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</si>
  <si>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</si>
  <si>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</si>
  <si>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</si>
  <si>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</si>
  <si>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</si>
  <si>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</si>
  <si>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</si>
  <si>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</si>
  <si>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</si>
  <si>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</si>
  <si>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</si>
  <si>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</si>
  <si>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</si>
  <si>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</si>
  <si>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</si>
  <si>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</si>
  <si>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</si>
  <si>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</si>
  <si>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</si>
  <si>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</si>
  <si>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</si>
  <si>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</si>
  <si>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</si>
  <si>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</si>
  <si>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</si>
  <si>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</si>
  <si>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</si>
  <si>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</si>
  <si>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</si>
  <si>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</si>
  <si>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</si>
  <si>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</si>
  <si>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</si>
  <si>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</si>
  <si>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</si>
  <si>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</si>
  <si>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</si>
  <si>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</si>
  <si>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</si>
  <si>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</si>
  <si>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</si>
  <si>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</si>
  <si>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</si>
  <si>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</si>
  <si>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</si>
  <si>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</si>
  <si>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</si>
  <si>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</si>
  <si>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</si>
  <si>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</si>
  <si>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</si>
  <si>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</si>
  <si>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</si>
  <si>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</si>
  <si>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</si>
  <si>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</si>
  <si>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</si>
  <si>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</si>
  <si>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</si>
  <si>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</si>
  <si>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</si>
  <si>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</si>
  <si>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</si>
  <si>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</si>
  <si>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</si>
  <si>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</si>
  <si>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</si>
  <si>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</si>
  <si>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</si>
  <si>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</si>
  <si>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</si>
  <si>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</si>
  <si>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</si>
  <si>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</si>
  <si>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</si>
  <si>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</si>
  <si>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</si>
  <si>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</si>
  <si>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</si>
  <si>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</si>
  <si>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</si>
  <si>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</si>
  <si>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</si>
  <si>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</si>
  <si>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</si>
  <si>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</si>
  <si>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</si>
  <si>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</si>
  <si>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</si>
  <si>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</si>
  <si>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</si>
  <si>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</si>
  <si>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</si>
  <si>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</si>
  <si>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</si>
  <si>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</si>
  <si>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</si>
  <si>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</si>
  <si>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</si>
  <si>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</si>
  <si>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</si>
  <si>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</si>
  <si>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</si>
  <si>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</si>
  <si>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</si>
  <si>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</si>
  <si>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</si>
  <si>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</si>
  <si>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</si>
  <si>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</si>
  <si>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</si>
  <si>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</si>
  <si>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</si>
  <si>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</si>
  <si>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</si>
  <si>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</si>
  <si>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</si>
  <si>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</si>
  <si>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</si>
  <si>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</si>
  <si>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</si>
  <si>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</si>
  <si>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</si>
  <si>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</si>
  <si>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</si>
  <si>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</si>
  <si>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</si>
  <si>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</si>
  <si>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</si>
  <si>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</si>
  <si>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</si>
  <si>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</si>
  <si>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</si>
  <si>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</si>
  <si>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</si>
  <si>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</si>
  <si>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</si>
  <si>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</si>
  <si>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</si>
  <si>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</si>
  <si>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</si>
  <si>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</si>
  <si>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</si>
  <si>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</si>
  <si>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</si>
  <si>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</si>
  <si>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</si>
  <si>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</si>
  <si>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</si>
  <si>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</si>
  <si>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</si>
  <si>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</si>
  <si>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</si>
  <si>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</si>
  <si>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</si>
  <si>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</si>
  <si>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</si>
  <si>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</si>
  <si>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</si>
  <si>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</si>
  <si>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</si>
  <si>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</si>
  <si>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</si>
  <si>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</si>
  <si>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</si>
  <si>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</si>
  <si>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</si>
  <si>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</si>
  <si>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</si>
  <si>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</si>
  <si>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</si>
  <si>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</si>
  <si>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</si>
  <si>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</si>
  <si>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</si>
  <si>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</si>
  <si>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</si>
  <si>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</si>
  <si>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</si>
  <si>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</si>
  <si>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</si>
  <si>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</si>
  <si>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</si>
  <si>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</si>
  <si>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</si>
  <si>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</si>
  <si>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</si>
  <si>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</si>
  <si>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</si>
  <si>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</si>
  <si>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</si>
  <si>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</si>
  <si>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</si>
  <si>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</si>
  <si>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</si>
  <si>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</si>
  <si>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</si>
  <si>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</si>
  <si>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</si>
  <si>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</si>
  <si>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</si>
  <si>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</si>
  <si>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</si>
  <si>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</si>
  <si>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</si>
  <si>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</si>
  <si>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</si>
  <si>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</si>
  <si>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</si>
  <si>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</si>
  <si>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</si>
  <si>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</si>
  <si>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</si>
  <si>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</si>
  <si>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</si>
  <si>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</si>
  <si>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</si>
  <si>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</si>
  <si>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</si>
  <si>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</si>
  <si>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</si>
  <si>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</si>
  <si>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</si>
  <si>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</si>
  <si>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</si>
  <si>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</si>
  <si>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</si>
  <si>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</si>
  <si>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</si>
  <si>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</si>
  <si>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</si>
  <si>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</si>
  <si>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</si>
  <si>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</si>
  <si>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</si>
  <si>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</si>
  <si>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</si>
  <si>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</si>
  <si>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</si>
  <si>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</si>
  <si>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</si>
  <si>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</si>
  <si>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</si>
  <si>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</si>
  <si>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</si>
  <si>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</si>
  <si>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</si>
  <si>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</si>
  <si>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</si>
  <si>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</si>
  <si>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</si>
  <si>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</si>
  <si>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</si>
  <si>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</si>
  <si>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</si>
  <si>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</si>
  <si>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</si>
  <si>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</si>
  <si>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</si>
  <si>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</si>
  <si>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</si>
  <si>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</si>
  <si>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</si>
  <si>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</si>
  <si>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</si>
  <si>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</si>
  <si>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</si>
  <si>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</si>
  <si>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</si>
  <si>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</si>
  <si>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</si>
  <si>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</si>
  <si>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</si>
  <si>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</si>
  <si>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</si>
  <si>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</si>
  <si>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</si>
  <si>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</si>
  <si>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</si>
  <si>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</si>
  <si>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</si>
  <si>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</si>
  <si>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</si>
  <si>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</si>
  <si>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</si>
  <si>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</si>
  <si>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</si>
  <si>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</si>
  <si>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</si>
  <si>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</si>
  <si>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</si>
  <si>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</si>
  <si>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</si>
  <si>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</si>
  <si>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</si>
  <si>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</si>
  <si>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</si>
  <si>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</si>
  <si>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</si>
  <si>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</si>
  <si>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</si>
  <si>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</si>
  <si>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</si>
  <si>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</si>
  <si>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</si>
  <si>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</si>
  <si>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</si>
  <si>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</si>
  <si>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</si>
  <si>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</si>
  <si>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</si>
  <si>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</si>
  <si>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</si>
  <si>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</si>
  <si>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</si>
  <si>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</si>
  <si>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</si>
  <si>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</si>
  <si>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</si>
  <si>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</si>
  <si>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</si>
  <si>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</si>
  <si>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</si>
  <si>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</si>
  <si>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</si>
  <si>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</si>
  <si>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</si>
  <si>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</si>
  <si>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</si>
  <si>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</si>
  <si>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</si>
  <si>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</si>
  <si>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</si>
  <si>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</si>
  <si>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</si>
  <si>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</si>
  <si>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</si>
  <si>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</si>
  <si>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</si>
  <si>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</si>
  <si>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</si>
  <si>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</si>
  <si>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</si>
  <si>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</si>
  <si>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</si>
  <si>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</si>
  <si>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</si>
  <si>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</si>
  <si>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</si>
  <si>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</si>
  <si>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</si>
  <si>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</si>
  <si>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</si>
  <si>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</si>
  <si>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</si>
  <si>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</si>
  <si>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</si>
  <si>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</si>
  <si>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</si>
  <si>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</si>
  <si>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</si>
  <si>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</si>
  <si>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</si>
  <si>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</si>
  <si>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</si>
  <si>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</si>
  <si>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</si>
  <si>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</si>
  <si>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</si>
  <si>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</si>
  <si>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</si>
  <si>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</si>
  <si>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</si>
  <si>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</si>
  <si>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</si>
  <si>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</si>
  <si>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</si>
  <si>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</si>
  <si>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</si>
  <si>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</si>
  <si>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</si>
  <si>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</si>
  <si>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</si>
  <si>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</si>
  <si>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</si>
  <si>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</si>
  <si>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</si>
  <si>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</si>
  <si>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</si>
  <si>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</si>
  <si>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</si>
  <si>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</si>
  <si>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</si>
  <si>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</si>
  <si>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</si>
  <si>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</si>
  <si>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</si>
  <si>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</si>
  <si>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</si>
  <si>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</si>
  <si>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</si>
  <si>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</si>
  <si>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</si>
  <si>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</si>
  <si>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</si>
  <si>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</si>
  <si>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</si>
  <si>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</si>
  <si>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</si>
  <si>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</si>
  <si>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</si>
  <si>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</si>
  <si>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</si>
  <si>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</si>
  <si>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</si>
  <si>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</si>
  <si>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</si>
  <si>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</si>
  <si>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</si>
  <si>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</si>
  <si>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</si>
  <si>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</si>
  <si>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</si>
  <si>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</si>
  <si>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</si>
  <si>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</si>
  <si>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</si>
  <si>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</si>
  <si>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</si>
  <si>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</si>
  <si>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</si>
  <si>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</si>
  <si>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</si>
  <si>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</si>
  <si>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</si>
  <si>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</si>
  <si>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</si>
  <si>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</si>
  <si>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</si>
  <si>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</si>
  <si>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</si>
  <si>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</si>
  <si>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</si>
  <si>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</si>
  <si>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</si>
  <si>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</si>
  <si>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</si>
  <si>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</si>
  <si>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</si>
  <si>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</si>
  <si>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</si>
  <si>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</si>
  <si>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</si>
  <si>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</si>
  <si>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</si>
  <si>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</si>
  <si>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</si>
  <si>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</si>
  <si>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</si>
  <si>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</si>
  <si>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</si>
  <si>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</si>
  <si>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</si>
  <si>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</si>
  <si>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</si>
  <si>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</si>
  <si>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</si>
  <si>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</si>
  <si>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</si>
  <si>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</si>
  <si>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</si>
  <si>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</si>
  <si>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</si>
  <si>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</si>
  <si>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</si>
  <si>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</si>
  <si>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</si>
  <si>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</si>
  <si>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</si>
  <si>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</si>
  <si>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</si>
  <si>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</si>
  <si>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</si>
  <si>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</si>
  <si>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</si>
  <si>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</si>
  <si>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</si>
  <si>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</si>
  <si>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</si>
  <si>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</si>
  <si>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</si>
  <si>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</si>
  <si>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</si>
  <si>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</si>
  <si>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</si>
  <si>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</si>
  <si>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</si>
  <si>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</si>
  <si>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</si>
  <si>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</si>
  <si>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</si>
  <si>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</si>
  <si>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</si>
  <si>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</si>
  <si>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</si>
  <si>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</si>
  <si>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</si>
  <si>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</si>
  <si>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</si>
  <si>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</si>
  <si>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</si>
  <si>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</si>
  <si>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</si>
  <si>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</si>
  <si>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</si>
  <si>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</si>
  <si>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</si>
  <si>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</si>
  <si>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</si>
  <si>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</si>
  <si>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</si>
  <si>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</si>
  <si>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</si>
  <si>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</si>
  <si>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</si>
  <si>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</si>
  <si>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</si>
  <si>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</si>
  <si>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</si>
  <si>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</si>
  <si>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</si>
  <si>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</si>
  <si>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</si>
  <si>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</si>
  <si>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</si>
  <si>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</si>
  <si>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</si>
  <si>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</si>
  <si>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</si>
  <si>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</si>
  <si>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</si>
  <si>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</si>
  <si>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</si>
  <si>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</si>
  <si>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</si>
  <si>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</si>
  <si>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</si>
  <si>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</si>
  <si>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</si>
  <si>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</si>
  <si>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</si>
  <si>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</si>
  <si>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</si>
  <si>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</si>
  <si>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</si>
  <si>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</si>
  <si>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</si>
  <si>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</si>
  <si>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</si>
  <si>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</si>
  <si>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</si>
  <si>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</si>
  <si>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</si>
  <si>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</si>
  <si>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</si>
  <si>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</si>
  <si>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</si>
  <si>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</si>
  <si>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</si>
  <si>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</si>
  <si>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</si>
  <si>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</si>
  <si>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</si>
  <si>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</si>
  <si>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</si>
  <si>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</si>
  <si>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</si>
  <si>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</si>
  <si>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</si>
  <si>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</si>
  <si>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</si>
  <si>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</si>
  <si>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</si>
  <si>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</si>
  <si>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</si>
  <si>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</si>
  <si>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</si>
  <si>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</si>
  <si>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</si>
  <si>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</si>
  <si>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</si>
  <si>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</si>
  <si>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</si>
  <si>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</si>
  <si>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</si>
  <si>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</si>
  <si>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</si>
  <si>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</si>
  <si>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</si>
  <si>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</si>
  <si>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</si>
  <si>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</si>
  <si>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</si>
  <si>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</si>
  <si>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</si>
  <si>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</si>
  <si>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</si>
  <si>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</si>
  <si>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</si>
  <si>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</si>
  <si>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</si>
  <si>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</si>
  <si>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</si>
  <si>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</si>
  <si>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</si>
  <si>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</si>
  <si>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</si>
  <si>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</si>
  <si>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</si>
  <si>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</si>
  <si>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</si>
  <si>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</si>
  <si>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</si>
  <si>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</si>
  <si>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</si>
  <si>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</si>
  <si>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</si>
  <si>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</si>
  <si>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</si>
  <si>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</si>
  <si>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</si>
  <si>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</si>
  <si>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</si>
  <si>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</si>
  <si>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</si>
  <si>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</si>
  <si>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</si>
  <si>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</si>
  <si>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</si>
  <si>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</si>
  <si>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</si>
  <si>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</si>
  <si>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</si>
  <si>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</si>
  <si>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</si>
  <si>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</si>
  <si>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</si>
  <si>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</si>
  <si>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</si>
  <si>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</si>
  <si>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</si>
  <si>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</si>
  <si>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</si>
  <si>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</si>
  <si>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</si>
  <si>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</si>
  <si>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</si>
  <si>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</si>
  <si>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</si>
  <si>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</si>
  <si>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</si>
  <si>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</si>
  <si>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</si>
  <si>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</si>
  <si>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</si>
  <si>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</si>
  <si>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</si>
  <si>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</si>
  <si>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</si>
  <si>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</si>
  <si>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</si>
  <si>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</si>
  <si>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</si>
  <si>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</si>
  <si>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</si>
  <si>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</si>
  <si>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</si>
  <si>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</si>
  <si>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</si>
  <si>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</si>
  <si>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</si>
  <si>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</si>
  <si>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</si>
  <si>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</si>
  <si>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</si>
  <si>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</si>
  <si>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</si>
  <si>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</si>
  <si>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</si>
  <si>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</si>
  <si>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</si>
  <si>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</si>
  <si>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</si>
  <si>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</si>
  <si>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</si>
  <si>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</si>
  <si>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</si>
  <si>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</si>
  <si>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</si>
  <si>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</si>
  <si>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</si>
  <si>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</si>
  <si>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</si>
  <si>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</si>
  <si>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</si>
  <si>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</si>
  <si>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</si>
  <si>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</si>
  <si>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</si>
  <si>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</si>
  <si>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</si>
  <si>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</si>
  <si>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</si>
  <si>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</si>
  <si>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</si>
  <si>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</si>
  <si>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</si>
  <si>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</si>
  <si>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</si>
  <si>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</si>
  <si>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</si>
  <si>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</si>
  <si>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</si>
  <si>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</si>
  <si>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</si>
  <si>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</si>
  <si>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</si>
  <si>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</si>
  <si>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</si>
  <si>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</si>
  <si>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</si>
  <si>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</si>
  <si>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</si>
  <si>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</si>
  <si>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</si>
  <si>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</si>
  <si>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</si>
  <si>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</si>
  <si>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</si>
  <si>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</si>
  <si>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</si>
  <si>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</si>
  <si>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</si>
  <si>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</si>
  <si>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</si>
  <si>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</si>
  <si>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</si>
  <si>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</si>
  <si>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</si>
  <si>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</si>
  <si>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</si>
  <si>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</si>
  <si>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</si>
  <si>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</si>
  <si>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</si>
  <si>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</si>
  <si>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</si>
  <si>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</si>
  <si>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</si>
  <si>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</si>
  <si>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</si>
  <si>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</si>
  <si>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</si>
  <si>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</si>
  <si>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</si>
  <si>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</si>
  <si>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</si>
  <si>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</si>
  <si>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</si>
  <si>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</si>
  <si>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</si>
  <si>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</si>
  <si>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</si>
  <si>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</si>
  <si>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</si>
  <si>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</si>
  <si>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</si>
  <si>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</si>
  <si>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</si>
  <si>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</si>
  <si>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</si>
  <si>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</si>
  <si>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</si>
  <si>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</si>
  <si>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</si>
  <si>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</si>
  <si>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</si>
  <si>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</si>
  <si>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</si>
  <si>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</si>
  <si>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</si>
  <si>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</si>
  <si>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</si>
  <si>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</si>
  <si>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</si>
  <si>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</si>
  <si>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</si>
  <si>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</si>
  <si>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</si>
  <si>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</si>
  <si>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</si>
  <si>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</si>
  <si>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</si>
  <si>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</si>
  <si>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</si>
  <si>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</si>
  <si>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</si>
  <si>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</si>
  <si>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</si>
  <si>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</si>
  <si>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</si>
  <si>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</si>
  <si>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</si>
  <si>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</si>
  <si>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</si>
  <si>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</si>
  <si>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</si>
  <si>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</si>
  <si>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</si>
  <si>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</si>
  <si>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</si>
  <si>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</si>
  <si>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</si>
  <si>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</si>
  <si>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</si>
  <si>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</si>
  <si>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</si>
  <si>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</si>
  <si>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</si>
  <si>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</si>
  <si>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</si>
  <si>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</si>
  <si>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</si>
  <si>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</si>
  <si>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</si>
  <si>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</si>
  <si>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</si>
  <si>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</si>
  <si>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</si>
  <si>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</si>
  <si>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</si>
  <si>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</si>
  <si>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</si>
  <si>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</si>
  <si>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</si>
  <si>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</si>
  <si>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</si>
  <si>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</si>
  <si>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</si>
  <si>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</si>
  <si>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</si>
  <si>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</si>
  <si>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</si>
  <si>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</si>
  <si>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</si>
  <si>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</si>
  <si>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</si>
  <si>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</si>
  <si>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</si>
  <si>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</si>
  <si>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</si>
  <si>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</si>
  <si>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</si>
  <si>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</si>
  <si>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</si>
  <si>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</si>
  <si>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</si>
  <si>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</si>
  <si>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</si>
  <si>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</si>
  <si>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</si>
  <si>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</si>
  <si>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</si>
  <si>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</si>
  <si>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</si>
  <si>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</si>
  <si>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</si>
  <si>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</si>
  <si>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</si>
  <si>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</si>
  <si>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</si>
  <si>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</si>
  <si>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</si>
  <si>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</si>
  <si>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</si>
  <si>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</si>
  <si>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</si>
  <si>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</si>
  <si>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</si>
  <si>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</si>
  <si>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</si>
  <si>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</si>
  <si>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</si>
  <si>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</si>
  <si>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</si>
  <si>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</si>
  <si>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</si>
  <si>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</si>
  <si>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</si>
  <si>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</si>
  <si>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</si>
  <si>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</si>
  <si>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</si>
  <si>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</si>
  <si>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</si>
  <si>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</si>
  <si>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</si>
  <si>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</si>
  <si>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</si>
  <si>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</si>
  <si>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</si>
  <si>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</si>
  <si>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</si>
  <si>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</si>
  <si>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</si>
  <si>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</si>
  <si>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</si>
  <si>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</si>
  <si>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</si>
  <si>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</si>
  <si>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</si>
  <si>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</si>
  <si>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</si>
  <si>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</si>
  <si>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</si>
  <si>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</si>
  <si>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</si>
  <si>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</si>
  <si>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</si>
  <si>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</si>
  <si>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</si>
  <si>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</si>
  <si>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</si>
  <si>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</si>
  <si>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</si>
  <si>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</si>
  <si>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</si>
  <si>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</si>
  <si>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</si>
  <si>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</si>
  <si>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</si>
  <si>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</si>
  <si>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</si>
  <si>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</si>
  <si>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</si>
  <si>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</si>
  <si>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</si>
  <si>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</si>
  <si>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</si>
  <si>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</si>
  <si>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</si>
  <si>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</si>
  <si>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</si>
  <si>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</si>
  <si>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</si>
  <si>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</si>
  <si>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</si>
  <si>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</si>
  <si>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</si>
  <si>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</si>
  <si>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</si>
  <si>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</si>
  <si>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</si>
  <si>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</si>
  <si>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</si>
  <si>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</si>
  <si>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</si>
  <si>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</si>
  <si>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</si>
  <si>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</si>
  <si>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</si>
  <si>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</si>
  <si>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</si>
  <si>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</si>
  <si>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</si>
  <si>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</si>
  <si>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</si>
  <si>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</si>
  <si>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</si>
  <si>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</si>
  <si>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</si>
  <si>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</si>
  <si>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</si>
  <si>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</si>
  <si>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</si>
  <si>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</si>
  <si>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</si>
  <si>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</si>
  <si>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</si>
  <si>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</si>
  <si>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</si>
  <si>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</si>
  <si>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</si>
  <si>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</si>
  <si>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</si>
  <si>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</si>
  <si>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</si>
  <si>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</si>
  <si>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</si>
  <si>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</si>
  <si>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</si>
  <si>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</si>
  <si>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</si>
  <si>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</si>
  <si>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</si>
  <si>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</si>
  <si>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</si>
  <si>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</si>
  <si>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</si>
  <si>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</si>
  <si>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</si>
  <si>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</si>
  <si>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</si>
  <si>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</si>
  <si>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</si>
  <si>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</si>
  <si>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</si>
  <si>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</si>
  <si>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</si>
  <si>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</si>
  <si>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</si>
  <si>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</si>
  <si>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</si>
  <si>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</si>
  <si>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</si>
  <si>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</si>
  <si>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</si>
  <si>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</si>
  <si>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</si>
  <si>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</si>
  <si>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</si>
  <si>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</si>
  <si>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</si>
  <si>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</si>
  <si>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</si>
  <si>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</si>
  <si>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</si>
  <si>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</si>
  <si>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</si>
  <si>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</si>
  <si>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</si>
  <si>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</si>
  <si>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</si>
  <si>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</si>
  <si>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</si>
  <si>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</si>
  <si>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</si>
  <si>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</si>
  <si>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</si>
  <si>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</si>
  <si>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</si>
  <si>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</si>
  <si>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</si>
  <si>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</si>
  <si>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</si>
  <si>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</si>
  <si>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</si>
  <si>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</si>
  <si>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</si>
  <si>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</si>
  <si>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</si>
  <si>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</si>
  <si>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</si>
  <si>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</si>
  <si>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</si>
  <si>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</si>
  <si>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</si>
  <si>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</si>
  <si>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</si>
  <si>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</si>
  <si>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</si>
  <si>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</si>
  <si>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</si>
  <si>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</si>
  <si>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</si>
  <si>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</si>
  <si>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</si>
  <si>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</si>
  <si>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</si>
  <si>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</si>
  <si>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</si>
  <si>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</si>
  <si>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</si>
  <si>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</si>
  <si>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</si>
  <si>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</si>
  <si>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</si>
  <si>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</si>
  <si>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</si>
  <si>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</si>
  <si>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</si>
  <si>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</si>
  <si>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</si>
  <si>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</si>
  <si>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</si>
  <si>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</si>
  <si>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</si>
  <si>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</si>
  <si>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</si>
  <si>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</si>
  <si>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</si>
  <si>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</si>
  <si>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</si>
  <si>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</si>
  <si>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</si>
  <si>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</si>
  <si>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</si>
  <si>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</si>
  <si>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</si>
  <si>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</si>
  <si>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</si>
  <si>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</si>
  <si>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</si>
  <si>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</si>
  <si>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</si>
  <si>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</si>
  <si>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</si>
  <si>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</si>
  <si>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</si>
  <si>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</si>
  <si>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</si>
  <si>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</si>
  <si>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</si>
  <si>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</si>
  <si>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</si>
  <si>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</si>
  <si>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</si>
  <si>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</si>
  <si>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</si>
  <si>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</si>
  <si>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</si>
  <si>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</si>
  <si>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</si>
  <si>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</si>
  <si>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</si>
  <si>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</si>
  <si>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</si>
  <si>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</si>
  <si>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</si>
  <si>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</si>
  <si>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</si>
  <si>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</si>
  <si>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</si>
  <si>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</si>
  <si>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</si>
  <si>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</si>
  <si>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</si>
  <si>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</si>
  <si>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</si>
  <si>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</si>
  <si>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</si>
  <si>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</si>
  <si>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</si>
  <si>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</si>
  <si>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</si>
  <si>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</si>
  <si>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</si>
  <si>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</si>
  <si>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</si>
  <si>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</si>
  <si>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</si>
  <si>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</si>
  <si>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</si>
  <si>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</si>
  <si>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</si>
  <si>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</si>
  <si>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</si>
  <si>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</si>
  <si>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</si>
  <si>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</si>
  <si>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</si>
  <si>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</si>
  <si>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</si>
  <si>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</si>
  <si>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</si>
  <si>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</si>
  <si>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</si>
  <si>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</si>
  <si>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</si>
  <si>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</si>
  <si>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</si>
  <si>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</si>
  <si>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</si>
  <si>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</si>
  <si>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</si>
  <si>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</si>
  <si>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</si>
  <si>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</si>
  <si>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</si>
  <si>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</si>
  <si>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</si>
  <si>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</si>
  <si>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</si>
  <si>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</si>
  <si>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</si>
  <si>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</si>
  <si>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</si>
  <si>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</si>
  <si>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</si>
  <si>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</si>
  <si>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</si>
  <si>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</si>
  <si>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</si>
  <si>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</si>
  <si>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</si>
  <si>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</si>
  <si>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</si>
  <si>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</si>
  <si>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</si>
  <si>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</si>
  <si>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</si>
  <si>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</si>
  <si>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</si>
  <si>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</si>
  <si>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</si>
  <si>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</si>
  <si>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</si>
  <si>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</si>
  <si>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</si>
  <si>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</si>
  <si>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</si>
  <si>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</si>
  <si>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</si>
  <si>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</si>
  <si>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</si>
  <si>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</si>
  <si>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</si>
  <si>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</si>
  <si>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</si>
  <si>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</si>
  <si>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</si>
  <si>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</si>
  <si>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</si>
  <si>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</si>
  <si>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</si>
  <si>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</si>
  <si>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</si>
  <si>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</si>
  <si>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</si>
  <si>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</si>
  <si>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</si>
  <si>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</si>
  <si>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</si>
  <si>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</si>
  <si>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</si>
  <si>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</si>
  <si>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</si>
  <si>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</si>
  <si>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</si>
  <si>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</si>
  <si>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</si>
  <si>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</si>
  <si>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</si>
  <si>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</si>
  <si>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</si>
  <si>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</si>
  <si>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</si>
  <si>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</si>
  <si>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</si>
  <si>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</si>
  <si>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</si>
  <si>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</si>
  <si>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</si>
  <si>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</si>
  <si>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</si>
  <si>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</si>
  <si>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</si>
  <si>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</si>
  <si>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</si>
  <si>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</si>
  <si>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</si>
  <si>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</si>
  <si>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</si>
  <si>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</si>
  <si>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</si>
  <si>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</si>
  <si>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</si>
  <si>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</si>
  <si>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</si>
  <si>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</si>
  <si>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</si>
  <si>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</si>
  <si>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</si>
  <si>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</si>
  <si>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</si>
  <si>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</si>
  <si>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</si>
  <si>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</si>
  <si>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</si>
  <si>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</si>
  <si>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</si>
  <si>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</si>
  <si>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</si>
  <si>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</si>
  <si>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</si>
  <si>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</si>
  <si>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</si>
  <si>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</si>
  <si>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</si>
  <si>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</si>
  <si>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</si>
  <si>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</si>
  <si>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</si>
  <si>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</si>
  <si>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</si>
  <si>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</si>
  <si>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</si>
  <si>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</si>
  <si>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</si>
  <si>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</si>
  <si>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</si>
  <si>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</si>
  <si>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</si>
  <si>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</si>
  <si>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</si>
  <si>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</si>
  <si>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</si>
  <si>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</si>
  <si>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</si>
  <si>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</si>
  <si>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</si>
  <si>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</si>
  <si>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</si>
  <si>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</si>
  <si>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</si>
  <si>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</si>
  <si>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</si>
  <si>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</si>
  <si>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</si>
  <si>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</si>
  <si>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</si>
  <si>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</si>
  <si>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</si>
  <si>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</si>
  <si>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</si>
  <si>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</si>
  <si>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</si>
  <si>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</si>
  <si>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</si>
  <si>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</si>
  <si>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</si>
  <si>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</si>
  <si>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</si>
  <si>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</si>
  <si>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</si>
  <si>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</si>
  <si>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</si>
  <si>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</si>
  <si>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</si>
  <si>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</si>
  <si>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</si>
  <si>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</si>
  <si>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</si>
  <si>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</si>
  <si>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</si>
  <si>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</si>
  <si>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</si>
  <si>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</si>
  <si>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</si>
  <si>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</si>
  <si>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</si>
  <si>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</si>
  <si>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</si>
  <si>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</si>
  <si>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</si>
  <si>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</si>
  <si>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</si>
  <si>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</si>
  <si>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</si>
  <si>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</si>
  <si>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</si>
  <si>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</si>
  <si>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</si>
  <si>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</si>
  <si>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</si>
  <si>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</si>
  <si>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</si>
  <si>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</si>
  <si>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</si>
  <si>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</si>
  <si>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</si>
  <si>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</si>
  <si>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</si>
  <si>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</si>
  <si>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</si>
  <si>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</si>
  <si>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</si>
  <si>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</si>
  <si>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</si>
  <si>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</si>
  <si>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</si>
  <si>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</si>
  <si>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</si>
  <si>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</si>
  <si>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</si>
  <si>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</si>
  <si>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</si>
  <si>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</si>
  <si>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</si>
  <si>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</si>
  <si>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</si>
  <si>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</si>
  <si>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</si>
  <si>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</si>
  <si>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</si>
  <si>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</si>
  <si>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</si>
  <si>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</si>
  <si>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</si>
  <si>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</si>
  <si>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</si>
  <si>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</si>
  <si>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</si>
  <si>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</si>
  <si>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</si>
  <si>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</si>
  <si>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</si>
  <si>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</si>
  <si>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</si>
  <si>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</si>
  <si>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</si>
  <si>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</si>
  <si>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</si>
  <si>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</si>
  <si>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</si>
  <si>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</si>
  <si>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</si>
  <si>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</si>
  <si>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</si>
  <si>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</si>
  <si>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</si>
  <si>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</si>
  <si>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</si>
  <si>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</si>
  <si>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</si>
  <si>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</si>
  <si>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</si>
  <si>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</si>
  <si>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</si>
  <si>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</si>
  <si>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</si>
  <si>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</si>
  <si>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</si>
  <si>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</si>
  <si>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</si>
  <si>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</si>
  <si>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</si>
  <si>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</si>
  <si>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</si>
  <si>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</si>
  <si>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</si>
  <si>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</si>
  <si>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</si>
  <si>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</si>
  <si>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</si>
  <si>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</si>
  <si>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</si>
  <si>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</si>
  <si>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</si>
  <si>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</si>
  <si>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</si>
  <si>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</si>
  <si>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</si>
  <si>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</si>
  <si>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</si>
  <si>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</si>
  <si>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</si>
  <si>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</si>
  <si>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</si>
  <si>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</si>
  <si>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</si>
  <si>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</si>
  <si>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</si>
  <si>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</si>
  <si>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</si>
  <si>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</si>
  <si>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</si>
  <si>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</si>
  <si>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</si>
  <si>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</si>
  <si>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</si>
  <si>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</si>
  <si>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</si>
  <si>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</si>
  <si>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</si>
  <si>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</si>
  <si>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</si>
  <si>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</si>
  <si>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</si>
  <si>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</si>
  <si>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</si>
  <si>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</si>
  <si>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</si>
  <si>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</si>
  <si>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</si>
  <si>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</si>
  <si>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</si>
  <si>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</si>
  <si>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</si>
  <si>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</si>
  <si>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</si>
  <si>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</si>
  <si>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</si>
  <si>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</si>
  <si>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</si>
  <si>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</si>
  <si>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</si>
  <si>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</si>
  <si>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</si>
  <si>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</si>
  <si>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</si>
  <si>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</si>
  <si>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</si>
  <si>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</si>
  <si>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</si>
  <si>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</si>
  <si>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</si>
  <si>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</si>
  <si>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</si>
  <si>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</si>
  <si>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</si>
  <si>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</si>
  <si>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</si>
  <si>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</si>
  <si>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</si>
  <si>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</si>
  <si>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</si>
  <si>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</si>
  <si>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</si>
  <si>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</si>
  <si>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</si>
  <si>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</si>
  <si>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</si>
  <si>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</si>
  <si>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</si>
  <si>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</si>
  <si>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</si>
  <si>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</si>
  <si>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</si>
  <si>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</si>
  <si>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</si>
  <si>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</si>
  <si>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</si>
  <si>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</si>
  <si>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</si>
  <si>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</si>
  <si>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</si>
  <si>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</si>
  <si>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</si>
  <si>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</si>
  <si>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</si>
  <si>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</si>
  <si>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</si>
  <si>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</si>
  <si>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</si>
  <si>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</si>
  <si>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</si>
  <si>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</si>
  <si>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</si>
  <si>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</si>
  <si>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</si>
  <si>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</si>
  <si>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</si>
  <si>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</si>
  <si>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</si>
  <si>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</si>
  <si>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</si>
  <si>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</si>
  <si>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</si>
  <si>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</si>
  <si>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</si>
  <si>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</si>
  <si>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</si>
  <si>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</si>
  <si>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</si>
  <si>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</si>
  <si>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</si>
  <si>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</si>
  <si>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</si>
  <si>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</si>
  <si>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</si>
  <si>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</si>
  <si>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</si>
  <si>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</si>
  <si>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</si>
  <si>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</si>
  <si>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</si>
  <si>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</si>
  <si>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</si>
  <si>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</si>
  <si>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</si>
  <si>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</si>
  <si>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</si>
  <si>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</si>
  <si>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</si>
  <si>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</si>
  <si>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</si>
  <si>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</si>
  <si>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</si>
  <si>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</si>
  <si>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</si>
  <si>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</si>
  <si>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</si>
  <si>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</si>
  <si>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</si>
  <si>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</si>
  <si>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</si>
  <si>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</si>
  <si>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</si>
  <si>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</si>
  <si>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</si>
  <si>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</si>
  <si>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</si>
  <si>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</si>
  <si>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</si>
  <si>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</si>
  <si>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</si>
  <si>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</si>
  <si>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</si>
  <si>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</si>
  <si>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</si>
  <si>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</si>
  <si>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</si>
  <si>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</si>
  <si>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</si>
  <si>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</si>
  <si>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</si>
  <si>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</si>
  <si>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</si>
  <si>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</si>
  <si>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</si>
  <si>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</si>
  <si>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</si>
  <si>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</si>
  <si>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</si>
  <si>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</si>
  <si>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</si>
  <si>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</si>
  <si>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</si>
  <si>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</si>
  <si>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</si>
  <si>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</si>
  <si>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</si>
  <si>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</si>
  <si>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</si>
  <si>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</si>
  <si>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</si>
  <si>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</si>
  <si>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</si>
  <si>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</si>
  <si>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</si>
  <si>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</si>
  <si>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</si>
  <si>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</si>
  <si>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</si>
  <si>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</si>
  <si>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</si>
  <si>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</si>
  <si>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</si>
  <si>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</si>
  <si>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</si>
  <si>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</si>
  <si>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</si>
  <si>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</si>
  <si>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</si>
  <si>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</si>
  <si>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</si>
  <si>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</si>
  <si>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</si>
  <si>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</si>
  <si>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</si>
  <si>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</si>
  <si>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</si>
  <si>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</si>
  <si>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</si>
  <si>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</si>
  <si>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</si>
  <si>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</si>
  <si>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</si>
  <si>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</si>
  <si>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</si>
  <si>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</si>
  <si>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</si>
  <si>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</si>
  <si>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</si>
  <si>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</si>
  <si>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</si>
  <si>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</si>
  <si>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</si>
  <si>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</si>
  <si>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</si>
  <si>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</si>
  <si>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</si>
  <si>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</si>
  <si>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</si>
  <si>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</si>
  <si>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</si>
  <si>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</si>
  <si>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</si>
  <si>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</si>
  <si>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</si>
  <si>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</si>
  <si>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</si>
  <si>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</si>
  <si>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</si>
  <si>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</si>
  <si>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</si>
  <si>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</si>
  <si>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</si>
  <si>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</si>
  <si>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</si>
  <si>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</si>
  <si>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</si>
  <si>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</si>
  <si>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</si>
  <si>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</si>
  <si>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</si>
  <si>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</si>
  <si>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</si>
  <si>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</si>
  <si>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</si>
  <si>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</si>
  <si>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</si>
  <si>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</si>
  <si>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</si>
  <si>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</si>
  <si>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</si>
  <si>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</si>
  <si>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</si>
  <si>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</si>
  <si>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</si>
  <si>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</si>
  <si>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</si>
  <si>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</si>
  <si>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</si>
  <si>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</si>
  <si>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</si>
  <si>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</si>
  <si>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</si>
  <si>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</si>
  <si>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</si>
  <si>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</si>
  <si>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</si>
  <si>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</si>
  <si>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</si>
  <si>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</si>
  <si>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</si>
  <si>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</si>
  <si>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</si>
  <si>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</si>
  <si>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</si>
  <si>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</si>
  <si>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</si>
  <si>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</si>
  <si>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</si>
  <si>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</si>
  <si>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</si>
  <si>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</si>
  <si>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</si>
  <si>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</si>
  <si>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</si>
  <si>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</si>
  <si>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</si>
  <si>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</si>
  <si>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</si>
  <si>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</si>
  <si>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</si>
  <si>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</si>
  <si>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</si>
  <si>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</si>
  <si>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</si>
  <si>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</si>
  <si>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</si>
  <si>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</si>
  <si>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</si>
  <si>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</si>
  <si>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</si>
  <si>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</si>
  <si>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</si>
  <si>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</si>
  <si>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</si>
  <si>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</si>
  <si>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</si>
  <si>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</si>
  <si>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</si>
  <si>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</si>
  <si>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</si>
  <si>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</si>
  <si>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</si>
  <si>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</si>
  <si>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</si>
  <si>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</si>
  <si>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</si>
  <si>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</si>
  <si>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</si>
  <si>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</si>
  <si>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</si>
  <si>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</si>
  <si>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</si>
  <si>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</si>
  <si>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</si>
  <si>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</si>
  <si>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</si>
  <si>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</si>
  <si>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</si>
  <si>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</si>
  <si>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</si>
  <si>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</si>
  <si>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</si>
  <si>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</si>
  <si>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</si>
  <si>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</si>
  <si>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</si>
  <si>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</si>
  <si>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</si>
  <si>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</si>
  <si>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</si>
  <si>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</si>
  <si>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</si>
  <si>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</si>
  <si>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</si>
  <si>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</si>
  <si>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</si>
  <si>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</si>
  <si>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</si>
  <si>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</si>
  <si>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</si>
  <si>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</si>
  <si>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</si>
  <si>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</si>
  <si>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</si>
  <si>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</si>
  <si>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</si>
  <si>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</si>
  <si>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</si>
  <si>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</si>
  <si>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</si>
  <si>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</si>
  <si>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</si>
  <si>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</si>
  <si>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</si>
  <si>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</si>
  <si>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</si>
  <si>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</si>
  <si>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</si>
  <si>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</si>
  <si>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</si>
  <si>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</si>
  <si>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</si>
  <si>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</si>
  <si>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</si>
  <si>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</si>
  <si>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</si>
  <si>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</si>
  <si>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</si>
  <si>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</si>
  <si>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</si>
  <si>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</si>
  <si>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</si>
  <si>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</si>
  <si>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</si>
  <si>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</si>
  <si>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</si>
  <si>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</si>
  <si>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</si>
  <si>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</si>
  <si>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</si>
  <si>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</si>
  <si>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</si>
  <si>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</si>
  <si>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</si>
  <si>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</si>
  <si>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</si>
  <si>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</si>
  <si>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</si>
  <si>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</si>
  <si>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</si>
  <si>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</si>
  <si>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</si>
  <si>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</si>
  <si>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</si>
  <si>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</si>
  <si>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</si>
  <si>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</si>
  <si>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</si>
  <si>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</si>
  <si>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</si>
  <si>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</si>
  <si>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</si>
  <si>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</si>
  <si>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</si>
  <si>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</si>
  <si>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</si>
  <si>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</si>
  <si>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</si>
  <si>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</si>
  <si>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</si>
  <si>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</si>
  <si>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</si>
  <si>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</si>
  <si>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</si>
  <si>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</si>
  <si>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</si>
  <si>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</si>
  <si>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</si>
  <si>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</si>
  <si>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</si>
  <si>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</si>
  <si>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</si>
  <si>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</si>
  <si>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</si>
  <si>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</si>
  <si>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</si>
  <si>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</si>
  <si>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</si>
  <si>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</si>
  <si>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</si>
  <si>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</si>
  <si>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</si>
  <si>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</si>
  <si>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</si>
  <si>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</si>
  <si>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</si>
  <si>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</si>
  <si>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</si>
  <si>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</si>
  <si>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</si>
  <si>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</si>
  <si>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</si>
  <si>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</si>
  <si>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</si>
  <si>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</si>
  <si>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</si>
  <si>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</si>
  <si>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</si>
  <si>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</si>
  <si>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</si>
  <si>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</si>
  <si>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</si>
  <si>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</si>
  <si>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</si>
  <si>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</si>
  <si>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</si>
  <si>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</si>
  <si>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</si>
  <si>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</si>
  <si>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</si>
  <si>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</si>
  <si>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</si>
  <si>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</si>
  <si>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</si>
  <si>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</si>
  <si>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</si>
  <si>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</si>
  <si>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</si>
  <si>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</si>
  <si>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</si>
  <si>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</si>
  <si>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</si>
  <si>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</si>
  <si>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</si>
  <si>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</si>
  <si>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</si>
  <si>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</si>
  <si>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</si>
  <si>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</si>
  <si>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</si>
  <si>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</si>
  <si>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</si>
  <si>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</si>
  <si>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</si>
  <si>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</si>
  <si>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</si>
  <si>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</si>
  <si>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</si>
  <si>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</si>
  <si>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</si>
  <si>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</si>
  <si>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</si>
  <si>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</si>
  <si>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</si>
  <si>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</si>
  <si>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</si>
  <si>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</si>
  <si>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</si>
  <si>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</si>
  <si>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</si>
  <si>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</si>
  <si>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</si>
  <si>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</si>
  <si>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</si>
  <si>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</si>
  <si>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</si>
  <si>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</si>
  <si>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</si>
  <si>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</si>
  <si>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</si>
  <si>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</si>
  <si>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</si>
  <si>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</si>
  <si>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</si>
  <si>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</si>
  <si>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</si>
  <si>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</si>
  <si>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</si>
  <si>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</si>
  <si>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</si>
  <si>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</si>
  <si>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</si>
  <si>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</si>
  <si>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</si>
  <si>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</si>
  <si>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</si>
  <si>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</si>
  <si>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</si>
  <si>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</si>
  <si>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</si>
  <si>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</si>
  <si>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</si>
  <si>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</si>
  <si>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</si>
  <si>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</si>
  <si>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</si>
  <si>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</si>
  <si>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</si>
  <si>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</si>
  <si>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</si>
  <si>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</si>
  <si>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</si>
  <si>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</si>
  <si>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</si>
  <si>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</si>
  <si>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</si>
  <si>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</si>
  <si>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</si>
  <si>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</si>
  <si>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</si>
  <si>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</si>
  <si>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</si>
  <si>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</si>
  <si>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</si>
  <si>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</si>
  <si>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</si>
  <si>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</si>
  <si>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</si>
  <si>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</si>
  <si>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</si>
  <si>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</si>
  <si>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</si>
  <si>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</si>
  <si>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</si>
  <si>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</si>
  <si>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</si>
  <si>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</si>
  <si>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</si>
  <si>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</si>
  <si>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</si>
  <si>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</si>
  <si>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</si>
  <si>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</si>
  <si>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</si>
  <si>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</si>
  <si>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</si>
  <si>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</si>
  <si>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</si>
  <si>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</si>
  <si>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</si>
  <si>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</si>
  <si>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</si>
  <si>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</si>
  <si>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</si>
  <si>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</si>
  <si>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</si>
  <si>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</si>
  <si>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</si>
  <si>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</si>
  <si>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</si>
  <si>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</si>
  <si>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</si>
  <si>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</si>
  <si>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</si>
  <si>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</si>
  <si>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</si>
  <si>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</si>
  <si>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</si>
  <si>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</si>
  <si>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</si>
  <si>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</si>
  <si>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</si>
  <si>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</si>
  <si>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</si>
  <si>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</si>
  <si>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</si>
  <si>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</si>
  <si>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</si>
  <si>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</si>
  <si>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</si>
  <si>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</si>
  <si>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</si>
  <si>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</si>
  <si>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</si>
  <si>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</si>
  <si>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</si>
  <si>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</si>
  <si>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</si>
  <si>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</si>
  <si>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</si>
  <si>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</si>
  <si>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</si>
  <si>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</si>
  <si>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</si>
  <si>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</si>
  <si>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</si>
  <si>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</si>
  <si>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</si>
  <si>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</si>
  <si>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</si>
  <si>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</si>
  <si>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</si>
  <si>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</si>
  <si>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</si>
  <si>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</si>
  <si>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</si>
  <si>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</si>
  <si>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</si>
  <si>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</si>
  <si>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</si>
  <si>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</si>
  <si>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</si>
  <si>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</si>
  <si>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</si>
  <si>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</si>
  <si>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</si>
  <si>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</si>
  <si>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</si>
  <si>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</si>
  <si>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</si>
  <si>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</si>
  <si>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</si>
  <si>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</si>
  <si>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</si>
  <si>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</si>
  <si>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</si>
  <si>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</si>
  <si>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</si>
  <si>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</si>
  <si>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</si>
  <si>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</si>
  <si>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</si>
  <si>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</si>
  <si>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</si>
  <si>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</si>
  <si>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</si>
  <si>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</si>
  <si>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</si>
  <si>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</si>
  <si>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</si>
  <si>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</si>
  <si>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</si>
  <si>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</si>
  <si>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</si>
  <si>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</si>
  <si>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</si>
  <si>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</si>
  <si>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</si>
  <si>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</si>
  <si>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</si>
  <si>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</si>
  <si>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</si>
  <si>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</si>
  <si>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</si>
  <si>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</si>
  <si>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</si>
  <si>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</si>
  <si>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</si>
  <si>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</si>
  <si>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</si>
  <si>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</si>
  <si>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</si>
  <si>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</si>
  <si>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</si>
  <si>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</si>
  <si>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</si>
  <si>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</si>
  <si>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</si>
  <si>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</si>
  <si>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</si>
  <si>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</si>
  <si>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</si>
  <si>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</si>
  <si>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</si>
  <si>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</si>
  <si>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</si>
  <si>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</si>
  <si>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</si>
  <si>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</si>
  <si>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</si>
  <si>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</si>
  <si>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</si>
  <si>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</si>
  <si>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</si>
  <si>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</si>
  <si>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</si>
  <si>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</si>
  <si>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</si>
  <si>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</si>
  <si>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</si>
  <si>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</si>
  <si>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</si>
  <si>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</si>
  <si>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</si>
  <si>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</si>
  <si>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</si>
  <si>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</si>
  <si>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</si>
  <si>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</si>
  <si>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</si>
  <si>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</si>
  <si>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</si>
  <si>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</si>
  <si>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</si>
  <si>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</si>
  <si>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</si>
  <si>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</si>
  <si>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</si>
  <si>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</si>
  <si>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</si>
  <si>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</si>
  <si>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</si>
  <si>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</si>
  <si>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</si>
  <si>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</si>
  <si>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</si>
  <si>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</si>
  <si>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</si>
  <si>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</si>
  <si>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</si>
  <si>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</si>
  <si>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</si>
  <si>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</si>
  <si>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</si>
  <si>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</si>
  <si>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</si>
  <si>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</si>
  <si>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</si>
  <si>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</si>
  <si>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</si>
  <si>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</si>
  <si>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</si>
  <si>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</si>
  <si>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</si>
  <si>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</si>
  <si>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</si>
  <si>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</si>
  <si>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</si>
  <si>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</si>
  <si>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</si>
  <si>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</si>
  <si>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</si>
  <si>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</si>
  <si>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</si>
  <si>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</si>
  <si>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</si>
  <si>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</si>
  <si>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</si>
  <si>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</si>
  <si>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</si>
  <si>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</si>
  <si>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</si>
  <si>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</si>
  <si>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</si>
  <si>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</si>
  <si>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</si>
  <si>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</si>
  <si>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</si>
  <si>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</si>
  <si>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</si>
  <si>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</si>
  <si>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</si>
  <si>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</si>
  <si>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</si>
  <si>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</si>
  <si>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</si>
  <si>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</si>
  <si>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</si>
  <si>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</si>
  <si>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</si>
  <si>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</si>
  <si>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</si>
  <si>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</si>
  <si>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</si>
  <si>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</si>
  <si>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</si>
  <si>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</si>
  <si>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</si>
  <si>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</si>
  <si>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</si>
  <si>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</si>
  <si>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</si>
  <si>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</si>
  <si>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</si>
  <si>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</si>
  <si>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</si>
  <si>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</si>
  <si>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</si>
  <si>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</si>
  <si>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</si>
  <si>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</si>
  <si>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</si>
  <si>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</si>
  <si>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</si>
  <si>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</si>
  <si>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</si>
  <si>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</si>
  <si>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</si>
  <si>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</si>
  <si>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</si>
  <si>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</si>
  <si>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</si>
  <si>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</si>
  <si>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</si>
  <si>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</si>
  <si>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</si>
  <si>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</si>
  <si>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</si>
  <si>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</si>
  <si>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</si>
  <si>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</si>
  <si>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</si>
  <si>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</si>
  <si>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</si>
  <si>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</si>
  <si>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</si>
  <si>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</si>
  <si>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</si>
  <si>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</si>
  <si>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</si>
  <si>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</si>
  <si>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</si>
  <si>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</si>
  <si>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</si>
  <si>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</si>
  <si>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</si>
  <si>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</si>
  <si>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</si>
  <si>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</si>
  <si>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</si>
  <si>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</si>
  <si>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</si>
  <si>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</si>
  <si>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</si>
  <si>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</si>
  <si>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</si>
  <si>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</si>
  <si>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</si>
  <si>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</si>
  <si>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</si>
  <si>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</si>
  <si>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</si>
  <si>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</si>
  <si>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</si>
  <si>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</si>
  <si>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</si>
  <si>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</si>
  <si>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</si>
  <si>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</si>
  <si>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</si>
  <si>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</si>
  <si>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</si>
  <si>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</si>
  <si>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</si>
  <si>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</si>
  <si>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</si>
  <si>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</si>
  <si>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</si>
  <si>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</si>
  <si>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</si>
  <si>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</si>
  <si>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</si>
  <si>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</si>
  <si>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</si>
  <si>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</si>
  <si>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</si>
  <si>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</si>
  <si>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</si>
  <si>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</si>
  <si>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</si>
  <si>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</si>
  <si>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</si>
  <si>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</si>
  <si>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</si>
  <si>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</si>
  <si>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</si>
  <si>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</si>
  <si>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</si>
  <si>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</si>
  <si>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</si>
  <si>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</si>
  <si>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</si>
  <si>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</si>
  <si>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</si>
  <si>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</si>
  <si>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</si>
  <si>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</si>
  <si>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</si>
  <si>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</si>
  <si>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</si>
  <si>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</si>
  <si>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</si>
  <si>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</si>
  <si>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</si>
  <si>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</si>
  <si>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</si>
  <si>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</si>
  <si>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</si>
  <si>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</si>
  <si>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</si>
  <si>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</si>
  <si>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</si>
  <si>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</si>
  <si>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</si>
  <si>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</si>
  <si>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</si>
  <si>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</si>
  <si>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</si>
  <si>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</si>
  <si>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</si>
  <si>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</si>
  <si>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</si>
  <si>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</si>
  <si>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</si>
  <si>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</si>
  <si>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</si>
  <si>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</si>
  <si>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</si>
  <si>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</si>
  <si>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</si>
  <si>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</si>
  <si>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</si>
  <si>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</si>
  <si>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</si>
  <si>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</si>
  <si>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</si>
  <si>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</si>
  <si>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</si>
  <si>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</si>
  <si>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</si>
  <si>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</si>
  <si>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</si>
  <si>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</si>
  <si>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</si>
  <si>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</si>
  <si>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</si>
  <si>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</si>
  <si>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</si>
  <si>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</si>
  <si>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</si>
  <si>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</si>
  <si>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</si>
  <si>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</si>
  <si>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</si>
  <si>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</si>
  <si>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</si>
  <si>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</si>
  <si>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</si>
  <si>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</si>
  <si>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</si>
  <si>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</si>
  <si>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</si>
  <si>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</si>
  <si>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</si>
  <si>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</si>
  <si>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</si>
  <si>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</si>
  <si>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</si>
  <si>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</si>
  <si>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</si>
  <si>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</si>
  <si>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</si>
  <si>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</si>
  <si>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</si>
  <si>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</si>
  <si>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</si>
  <si>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</si>
  <si>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</si>
  <si>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</si>
  <si>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</si>
  <si>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</si>
  <si>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</si>
  <si>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</si>
  <si>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</si>
  <si>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</si>
  <si>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</si>
  <si>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</si>
  <si>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</si>
  <si>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</si>
  <si>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</si>
  <si>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</si>
  <si>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</si>
  <si>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</si>
  <si>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</si>
  <si>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</si>
  <si>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</si>
  <si>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</si>
  <si>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</si>
  <si>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</si>
  <si>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</si>
  <si>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</si>
  <si>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</si>
  <si>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</si>
  <si>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</si>
  <si>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</si>
  <si>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</si>
  <si>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</si>
  <si>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</si>
  <si>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</si>
  <si>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</si>
  <si>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</si>
  <si>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</si>
  <si>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</si>
  <si>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</si>
  <si>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</si>
  <si>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</si>
  <si>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</si>
  <si>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</si>
  <si>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</si>
  <si>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</si>
  <si>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</si>
  <si>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</si>
  <si>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</si>
  <si>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</si>
  <si>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</si>
  <si>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</si>
  <si>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</si>
  <si>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</si>
  <si>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</si>
  <si>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</si>
  <si>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</si>
  <si>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</si>
  <si>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</si>
  <si>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</si>
  <si>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</si>
  <si>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</si>
  <si>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</si>
  <si>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</si>
  <si>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</si>
  <si>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</si>
  <si>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</si>
  <si>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</si>
  <si>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</si>
  <si>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</si>
  <si>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</si>
  <si>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</si>
  <si>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</si>
  <si>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</si>
  <si>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</si>
  <si>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</si>
  <si>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</si>
  <si>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</si>
  <si>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</si>
  <si>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</si>
  <si>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</si>
  <si>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</si>
  <si>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</si>
  <si>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</si>
  <si>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</si>
  <si>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</si>
  <si>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</si>
  <si>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</si>
  <si>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</si>
  <si>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</si>
  <si>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</si>
  <si>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</si>
  <si>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</si>
  <si>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</si>
  <si>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</si>
  <si>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</si>
  <si>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</si>
  <si>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</si>
  <si>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</si>
  <si>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</si>
  <si>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</si>
  <si>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</si>
  <si>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</si>
  <si>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</si>
  <si>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</si>
  <si>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</si>
  <si>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</si>
  <si>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</si>
  <si>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</si>
  <si>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</si>
  <si>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</si>
  <si>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</si>
  <si>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</si>
  <si>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</si>
  <si>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</si>
  <si>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</si>
  <si>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</si>
  <si>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</si>
  <si>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</si>
  <si>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</si>
  <si>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</si>
  <si>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</si>
  <si>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</si>
  <si>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</si>
  <si>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</si>
  <si>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</si>
  <si>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</si>
  <si>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</si>
  <si>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</si>
  <si>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</si>
  <si>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</si>
  <si>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</si>
  <si>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</si>
  <si>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</si>
  <si>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</si>
  <si>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</si>
  <si>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</si>
  <si>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</si>
  <si>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</si>
  <si>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</si>
  <si>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</si>
  <si>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</si>
  <si>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</si>
  <si>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</si>
  <si>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</si>
  <si>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</si>
  <si>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</si>
  <si>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</si>
  <si>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</si>
  <si>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</si>
  <si>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</si>
  <si>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</si>
  <si>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</si>
  <si>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</si>
  <si>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</si>
  <si>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</si>
  <si>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</si>
  <si>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</si>
  <si>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</si>
  <si>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</si>
  <si>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</si>
  <si>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</si>
  <si>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</si>
  <si>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</si>
  <si>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</si>
  <si>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</si>
  <si>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</si>
  <si>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</si>
  <si>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</si>
  <si>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</si>
  <si>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</si>
  <si>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</si>
  <si>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</si>
  <si>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</si>
  <si>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</si>
  <si>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</si>
  <si>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</si>
  <si>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</si>
  <si>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</si>
  <si>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</si>
  <si>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</si>
  <si>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</si>
  <si>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</si>
  <si>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</si>
  <si>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</si>
  <si>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</si>
  <si>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</si>
  <si>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</si>
  <si>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</si>
  <si>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</si>
  <si>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</si>
  <si>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</si>
  <si>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</si>
  <si>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</si>
  <si>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</si>
  <si>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</si>
  <si>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</si>
  <si>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</si>
  <si>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</si>
  <si>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</si>
  <si>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</si>
  <si>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</si>
  <si>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</si>
  <si>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</si>
  <si>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</si>
  <si>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</si>
  <si>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</si>
  <si>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</si>
  <si>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</si>
  <si>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</si>
  <si>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</si>
  <si>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</si>
  <si>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</si>
  <si>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</si>
  <si>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</si>
  <si>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</si>
  <si>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</si>
  <si>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</si>
  <si>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</si>
  <si>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</si>
  <si>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</si>
  <si>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</si>
  <si>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</si>
  <si>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</si>
  <si>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</si>
  <si>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</si>
  <si>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</si>
  <si>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</si>
  <si>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</si>
  <si>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</si>
  <si>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</si>
  <si>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</si>
  <si>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</si>
  <si>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</si>
  <si>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</si>
  <si>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</si>
  <si>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</si>
  <si>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</si>
  <si>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</si>
  <si>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</si>
  <si>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</si>
  <si>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</si>
  <si>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</si>
  <si>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</si>
  <si>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</si>
  <si>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</si>
  <si>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</si>
  <si>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</si>
  <si>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</si>
  <si>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</si>
  <si>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</si>
  <si>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</si>
  <si>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</si>
  <si>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</si>
  <si>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</si>
  <si>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</si>
  <si>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</si>
  <si>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</si>
  <si>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</si>
  <si>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</si>
  <si>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</si>
  <si>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</si>
  <si>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</si>
  <si>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</si>
  <si>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</si>
  <si>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</si>
  <si>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</si>
  <si>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</si>
  <si>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</si>
  <si>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</si>
  <si>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</si>
  <si>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</si>
  <si>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</si>
  <si>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</si>
  <si>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</si>
  <si>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</si>
  <si>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</si>
  <si>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</si>
  <si>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</si>
  <si>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</si>
  <si>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</si>
  <si>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</si>
  <si>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</si>
  <si>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</si>
  <si>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</si>
  <si>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</si>
  <si>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</si>
  <si>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</si>
  <si>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</si>
  <si>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</si>
  <si>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</si>
  <si>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</si>
  <si>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</si>
  <si>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</si>
  <si>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</si>
  <si>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</si>
  <si>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</si>
  <si>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</si>
  <si>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</si>
  <si>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</si>
  <si>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</si>
  <si>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</si>
  <si>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</si>
  <si>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</si>
  <si>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</si>
  <si>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</si>
  <si>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</si>
  <si>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</si>
  <si>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</si>
  <si>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</si>
  <si>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</si>
  <si>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</si>
  <si>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</si>
  <si>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</si>
  <si>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</si>
  <si>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</si>
  <si>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</si>
  <si>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</si>
  <si>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</si>
  <si>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</si>
  <si>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</si>
  <si>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</si>
  <si>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</si>
  <si>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</si>
  <si>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</si>
  <si>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</si>
  <si>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</si>
  <si>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</si>
  <si>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</si>
  <si>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</si>
  <si>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</si>
  <si>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</si>
  <si>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</si>
  <si>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</si>
  <si>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</si>
  <si>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</si>
  <si>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</si>
  <si>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</si>
  <si>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</si>
  <si>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</si>
  <si>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</si>
  <si>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</si>
  <si>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</si>
  <si>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</si>
  <si>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</si>
  <si>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</si>
  <si>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</si>
  <si>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</si>
  <si>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</si>
  <si>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</si>
  <si>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</si>
  <si>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</si>
  <si>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</si>
  <si>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</si>
  <si>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</si>
  <si>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</si>
  <si>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</si>
  <si>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</si>
  <si>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</si>
  <si>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</si>
  <si>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</si>
  <si>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</si>
  <si>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</si>
  <si>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</si>
  <si>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</si>
  <si>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</si>
  <si>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</si>
  <si>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</si>
  <si>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</si>
  <si>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</si>
  <si>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</si>
  <si>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</si>
  <si>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</si>
  <si>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</si>
  <si>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</si>
  <si>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</si>
  <si>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</si>
  <si>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</si>
  <si>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</si>
  <si>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</si>
  <si>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</si>
  <si>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</si>
  <si>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</si>
  <si>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</si>
  <si>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</si>
  <si>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</si>
  <si>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</si>
  <si>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</si>
  <si>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</si>
  <si>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</si>
  <si>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</si>
  <si>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</si>
  <si>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</si>
  <si>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</si>
  <si>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</si>
  <si>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</si>
  <si>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</si>
  <si>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</si>
  <si>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</si>
  <si>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</si>
  <si>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</si>
  <si>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</si>
  <si>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</si>
  <si>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</si>
  <si>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</si>
  <si>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</si>
  <si>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</si>
  <si>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</si>
  <si>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</si>
  <si>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</si>
  <si>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</si>
  <si>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</si>
  <si>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</si>
  <si>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</si>
  <si>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</si>
  <si>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</si>
  <si>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</si>
  <si>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</si>
  <si>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</si>
  <si>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</si>
  <si>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</si>
  <si>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</si>
  <si>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</si>
  <si>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</si>
  <si>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</si>
  <si>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</si>
  <si>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</si>
  <si>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</si>
  <si>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</si>
  <si>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</si>
  <si>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</si>
  <si>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</si>
  <si>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</si>
  <si>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</si>
  <si>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</si>
  <si>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</si>
  <si>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</si>
  <si>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</si>
  <si>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</si>
  <si>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</si>
  <si>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</si>
  <si>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</si>
  <si>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</si>
  <si>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</si>
  <si>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</si>
  <si>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</si>
  <si>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</si>
  <si>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</si>
  <si>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</si>
  <si>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</si>
  <si>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</si>
  <si>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</si>
  <si>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</si>
  <si>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</si>
  <si>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</si>
  <si>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</si>
  <si>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</si>
  <si>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</si>
  <si>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</si>
  <si>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</si>
  <si>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</si>
  <si>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</si>
  <si>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</si>
  <si>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</si>
  <si>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</si>
  <si>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</si>
  <si>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</si>
  <si>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</si>
  <si>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</si>
  <si>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</si>
  <si>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</si>
  <si>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</si>
  <si>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</si>
  <si>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</si>
  <si>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</si>
  <si>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</si>
  <si>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</si>
  <si>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</si>
  <si>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</si>
  <si>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</si>
  <si>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</si>
  <si>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</si>
  <si>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</si>
  <si>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</si>
  <si>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</si>
  <si>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</si>
  <si>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</si>
  <si>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</si>
  <si>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</si>
  <si>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</si>
  <si>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</si>
  <si>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</si>
  <si>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</si>
  <si>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</si>
  <si>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</si>
  <si>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</si>
  <si>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</si>
  <si>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</si>
  <si>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</si>
  <si>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</si>
  <si>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</si>
  <si>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</si>
  <si>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</si>
  <si>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</si>
  <si>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</si>
  <si>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</si>
  <si>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</si>
  <si>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</si>
  <si>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</si>
  <si>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</si>
  <si>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</si>
  <si>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</si>
  <si>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</si>
  <si>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</si>
  <si>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</si>
  <si>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</si>
  <si>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</si>
  <si>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</si>
  <si>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</si>
  <si>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</si>
  <si>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</si>
  <si>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</si>
  <si>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</si>
  <si>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</si>
  <si>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</si>
  <si>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</si>
  <si>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</si>
  <si>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</si>
  <si>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</si>
  <si>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</si>
  <si>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</si>
  <si>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</si>
  <si>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</si>
  <si>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</si>
  <si>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</si>
  <si>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</si>
  <si>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</si>
  <si>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</si>
  <si>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</si>
  <si>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</si>
  <si>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</si>
  <si>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</si>
  <si>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</si>
  <si>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</si>
  <si>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</si>
  <si>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</si>
  <si>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</si>
  <si>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</si>
  <si>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</si>
  <si>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</si>
  <si>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</si>
  <si>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</si>
  <si>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</si>
  <si>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</si>
  <si>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</si>
  <si>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</si>
  <si>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</si>
  <si>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</si>
  <si>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</si>
  <si>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</si>
  <si>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</si>
  <si>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</si>
  <si>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</si>
  <si>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</si>
  <si>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</si>
  <si>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</si>
  <si>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</si>
  <si>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</si>
  <si>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</si>
  <si>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</si>
  <si>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</si>
  <si>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</si>
  <si>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</si>
  <si>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</si>
  <si>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</si>
  <si>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</si>
  <si>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</si>
  <si>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</si>
  <si>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</si>
  <si>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</si>
  <si>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</si>
  <si>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</si>
  <si>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</si>
  <si>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</si>
  <si>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</si>
  <si>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</si>
  <si>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</si>
  <si>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</si>
  <si>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</si>
  <si>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</si>
  <si>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</si>
  <si>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</si>
  <si>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</si>
  <si>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</si>
  <si>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</si>
  <si>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</si>
  <si>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</si>
  <si>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</si>
  <si>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</si>
  <si>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</si>
  <si>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</si>
  <si>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</si>
  <si>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</si>
  <si>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</si>
  <si>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</si>
  <si>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</si>
  <si>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</si>
  <si>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</si>
  <si>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</si>
  <si>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</si>
  <si>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</si>
  <si>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</si>
  <si>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</si>
  <si>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</si>
  <si>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</si>
  <si>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</si>
  <si>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</si>
  <si>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</si>
  <si>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</si>
  <si>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</si>
  <si>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</si>
  <si>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</si>
  <si>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</si>
  <si>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</si>
  <si>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</si>
  <si>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</si>
  <si>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</si>
  <si>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</si>
  <si>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</si>
  <si>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</si>
  <si>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</si>
  <si>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</si>
  <si>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</si>
  <si>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</si>
  <si>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</si>
  <si>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</si>
  <si>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</si>
  <si>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</si>
  <si>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</si>
  <si>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</si>
  <si>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</si>
  <si>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</si>
  <si>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</si>
  <si>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</si>
  <si>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</si>
  <si>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</si>
  <si>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</si>
  <si>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</si>
  <si>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</si>
  <si>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</si>
  <si>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</si>
  <si>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</si>
  <si>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</si>
  <si>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</si>
  <si>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</si>
  <si>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</si>
  <si>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</si>
  <si>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</si>
  <si>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</si>
  <si>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</si>
  <si>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</si>
  <si>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</si>
  <si>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</si>
  <si>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</si>
  <si>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</si>
  <si>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</si>
  <si>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</si>
  <si>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</si>
  <si>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</si>
  <si>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</si>
  <si>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</si>
  <si>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</si>
  <si>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</si>
  <si>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</si>
  <si>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</si>
  <si>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</si>
  <si>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</si>
  <si>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</si>
  <si>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</si>
  <si>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</si>
  <si>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</si>
  <si>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</si>
  <si>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</si>
  <si>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</si>
  <si>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</si>
  <si>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</si>
  <si>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</si>
  <si>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</si>
  <si>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</si>
  <si>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</si>
  <si>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</si>
  <si>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</si>
  <si>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</si>
  <si>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</si>
  <si>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</si>
  <si>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</si>
  <si>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</si>
  <si>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</si>
  <si>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</si>
  <si>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</si>
  <si>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</si>
  <si>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</si>
  <si>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</si>
  <si>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</si>
  <si>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</si>
  <si>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</si>
  <si>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</si>
  <si>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</si>
  <si>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</si>
  <si>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</si>
  <si>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</si>
  <si>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</si>
  <si>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</si>
  <si>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</si>
  <si>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</si>
  <si>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</si>
  <si>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</si>
  <si>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</si>
  <si>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</si>
  <si>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</si>
  <si>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</si>
  <si>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</si>
  <si>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</si>
  <si>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</si>
  <si>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</si>
  <si>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</si>
  <si>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</si>
  <si>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</si>
  <si>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</si>
  <si>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</si>
  <si>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</si>
  <si>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</si>
  <si>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</si>
  <si>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</si>
  <si>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</si>
  <si>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</si>
  <si>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</si>
  <si>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</si>
  <si>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</si>
  <si>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</si>
  <si>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</si>
  <si>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</si>
  <si>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</si>
  <si>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</si>
  <si>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</si>
  <si>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</si>
  <si>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</si>
  <si>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</si>
  <si>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</si>
  <si>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</si>
  <si>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</si>
  <si>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</si>
  <si>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</si>
  <si>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</si>
  <si>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</si>
  <si>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</si>
  <si>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</si>
  <si>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</si>
  <si>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</si>
  <si>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</si>
  <si>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</si>
  <si>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</si>
  <si>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</si>
  <si>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</si>
  <si>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</si>
  <si>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</si>
  <si>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</si>
  <si>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</si>
  <si>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</si>
  <si>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</si>
  <si>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</si>
  <si>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</si>
  <si>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</si>
  <si>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</si>
  <si>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</si>
  <si>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</si>
  <si>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</si>
  <si>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</si>
  <si>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</si>
  <si>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</si>
  <si>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</si>
  <si>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</si>
  <si>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</si>
  <si>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</si>
  <si>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</si>
  <si>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</si>
  <si>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</si>
  <si>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</si>
  <si>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</si>
  <si>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</si>
  <si>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</si>
  <si>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</si>
  <si>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</si>
  <si>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</si>
  <si>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</si>
  <si>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</si>
  <si>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</si>
  <si>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</si>
  <si>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</si>
  <si>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</si>
  <si>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</si>
  <si>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</si>
  <si>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</si>
  <si>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</si>
  <si>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</si>
  <si>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</si>
  <si>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</si>
  <si>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</si>
  <si>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</si>
  <si>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</si>
  <si>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</si>
  <si>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</si>
  <si>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</si>
  <si>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</si>
  <si>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</si>
  <si>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</si>
  <si>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</si>
  <si>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</si>
  <si>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</si>
  <si>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</si>
  <si>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</si>
  <si>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</si>
  <si>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</si>
  <si>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</si>
  <si>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</si>
  <si>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</si>
  <si>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</si>
  <si>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</si>
  <si>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</si>
  <si>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</si>
  <si>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</si>
  <si>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</si>
  <si>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</si>
  <si>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</si>
  <si>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</si>
  <si>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</si>
  <si>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</si>
  <si>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</si>
  <si>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</si>
  <si>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</si>
  <si>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</si>
  <si>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</si>
  <si>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</si>
  <si>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</si>
  <si>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</si>
  <si>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</si>
  <si>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</si>
  <si>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</si>
  <si>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</si>
  <si>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</si>
  <si>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</si>
  <si>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</si>
  <si>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</si>
  <si>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</si>
  <si>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</si>
  <si>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</si>
  <si>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</si>
  <si>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</si>
  <si>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</si>
  <si>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</si>
  <si>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</si>
  <si>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</si>
  <si>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</si>
  <si>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</si>
  <si>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</si>
  <si>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</si>
  <si>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</si>
  <si>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</si>
  <si>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</si>
  <si>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</si>
  <si>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</si>
  <si>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</si>
  <si>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</si>
  <si>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</si>
  <si>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</si>
  <si>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</si>
  <si>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</si>
  <si>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</si>
  <si>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</si>
  <si>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</si>
  <si>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</si>
  <si>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</si>
  <si>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</si>
  <si>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</si>
  <si>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</si>
  <si>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</si>
  <si>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</si>
  <si>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</si>
  <si>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</si>
  <si>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</si>
  <si>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</si>
  <si>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</si>
  <si>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</si>
  <si>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</si>
  <si>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</si>
  <si>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</si>
  <si>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</si>
  <si>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</si>
  <si>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</si>
  <si>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</si>
  <si>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</si>
  <si>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</si>
  <si>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</si>
  <si>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</si>
  <si>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</si>
  <si>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</si>
  <si>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</si>
  <si>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</si>
  <si>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</si>
  <si>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</si>
  <si>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</si>
  <si>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</si>
  <si>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</si>
  <si>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</si>
  <si>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</si>
  <si>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</si>
  <si>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</si>
  <si>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</si>
  <si>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</si>
  <si>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</si>
  <si>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</si>
  <si>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</si>
  <si>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</si>
  <si>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</si>
  <si>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</si>
  <si>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</si>
  <si>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</si>
  <si>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</si>
  <si>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</si>
  <si>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</si>
  <si>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</si>
  <si>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</si>
  <si>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</si>
  <si>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</si>
  <si>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</si>
  <si>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</si>
  <si>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</si>
  <si>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</si>
  <si>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</si>
  <si>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</si>
  <si>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</si>
  <si>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</si>
  <si>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</si>
  <si>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</si>
  <si>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</si>
  <si>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</si>
  <si>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</si>
  <si>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</si>
  <si>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</si>
  <si>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</si>
  <si>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</si>
  <si>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</si>
  <si>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</si>
  <si>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</si>
  <si>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</si>
  <si>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</si>
  <si>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</si>
  <si>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</si>
  <si>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</si>
  <si>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</si>
  <si>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</si>
  <si>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</si>
  <si>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</si>
  <si>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</si>
  <si>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</si>
  <si>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</si>
  <si>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</si>
  <si>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</si>
  <si>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</si>
  <si>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</si>
  <si>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</si>
  <si>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</si>
  <si>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</si>
  <si>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</si>
  <si>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</si>
  <si>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</si>
  <si>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</si>
  <si>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</si>
  <si>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</si>
  <si>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</si>
  <si>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</si>
  <si>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</si>
  <si>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</si>
  <si>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</si>
  <si>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</si>
  <si>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</si>
  <si>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</si>
  <si>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</si>
  <si>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</si>
  <si>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</si>
  <si>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</si>
  <si>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</si>
  <si>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</si>
  <si>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</si>
  <si>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</si>
  <si>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</si>
  <si>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</si>
  <si>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</si>
  <si>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</si>
  <si>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</si>
  <si>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</si>
  <si>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</si>
  <si>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</si>
  <si>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</si>
  <si>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</si>
  <si>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</si>
  <si>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</si>
  <si>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</si>
  <si>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</si>
  <si>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</si>
  <si>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</si>
  <si>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</si>
  <si>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</si>
  <si>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</si>
  <si>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</si>
  <si>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</si>
  <si>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</si>
  <si>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</si>
  <si>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</si>
  <si>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</si>
  <si>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</si>
  <si>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</si>
  <si>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</si>
  <si>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</si>
  <si>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</si>
  <si>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</si>
  <si>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</si>
  <si>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</si>
  <si>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</si>
  <si>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</si>
  <si>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</si>
  <si>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</si>
  <si>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</si>
  <si>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</si>
  <si>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</si>
  <si>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</si>
  <si>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</si>
  <si>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</si>
  <si>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</si>
  <si>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</si>
  <si>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</si>
  <si>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</si>
  <si>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</si>
  <si>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</si>
  <si>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</si>
  <si>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</si>
  <si>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</si>
  <si>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</si>
  <si>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</si>
  <si>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</si>
  <si>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</si>
  <si>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</si>
  <si>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</si>
  <si>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</si>
  <si>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</si>
  <si>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</si>
  <si>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</si>
  <si>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</si>
  <si>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</si>
  <si>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</si>
  <si>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</si>
  <si>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</si>
  <si>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</si>
  <si>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</si>
  <si>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</si>
  <si>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</si>
  <si>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</si>
  <si>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</si>
  <si>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</si>
  <si>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</si>
  <si>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</si>
  <si>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</si>
  <si>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</si>
  <si>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</si>
  <si>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</si>
  <si>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</si>
  <si>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</si>
  <si>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</si>
  <si>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</si>
  <si>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</si>
  <si>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</si>
  <si>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</si>
  <si>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</si>
  <si>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</si>
  <si>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</si>
  <si>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</si>
  <si>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</si>
  <si>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</si>
  <si>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</si>
  <si>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</si>
  <si>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</si>
  <si>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</si>
  <si>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</si>
  <si>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</si>
  <si>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</si>
  <si>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</si>
  <si>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</si>
  <si>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</si>
  <si>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</si>
  <si>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</si>
  <si>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</si>
  <si>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</si>
  <si>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</si>
  <si>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</si>
  <si>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</si>
  <si>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</si>
  <si>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</si>
  <si>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</si>
  <si>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</si>
  <si>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</si>
  <si>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</si>
  <si>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</si>
  <si>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</si>
  <si>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</si>
  <si>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</si>
  <si>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</si>
  <si>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</si>
  <si>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</si>
  <si>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</si>
  <si>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</si>
  <si>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</si>
  <si>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</si>
  <si>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</si>
  <si>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</si>
  <si>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</si>
  <si>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</si>
  <si>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</si>
  <si>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</si>
  <si>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</si>
  <si>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</si>
  <si>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</si>
  <si>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</si>
  <si>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</si>
  <si>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</si>
  <si>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</si>
  <si>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</si>
  <si>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</si>
  <si>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</si>
  <si>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</si>
  <si>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</si>
  <si>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</si>
  <si>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</si>
  <si>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</si>
  <si>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</si>
  <si>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</si>
  <si>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</si>
  <si>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</si>
  <si>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</si>
  <si>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</si>
  <si>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</si>
  <si>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</si>
  <si>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</si>
  <si>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</si>
  <si>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</si>
  <si>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</si>
  <si>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</si>
  <si>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</si>
  <si>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</si>
  <si>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</si>
  <si>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</si>
  <si>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</si>
  <si>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</si>
  <si>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</si>
  <si>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</si>
  <si>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</si>
  <si>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</si>
  <si>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</si>
  <si>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</si>
  <si>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</si>
  <si>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</si>
  <si>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</si>
  <si>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</si>
  <si>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</si>
  <si>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</si>
  <si>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</si>
  <si>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</si>
  <si>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</si>
  <si>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</si>
  <si>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</si>
  <si>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</si>
  <si>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</si>
  <si>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</si>
  <si>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</si>
  <si>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</si>
  <si>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</si>
  <si>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</si>
  <si>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</si>
  <si>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</si>
  <si>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</si>
  <si>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</si>
  <si>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</si>
  <si>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</si>
  <si>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</si>
  <si>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</si>
  <si>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</si>
  <si>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</si>
  <si>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</si>
  <si>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</si>
  <si>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</si>
  <si>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</si>
  <si>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</si>
  <si>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</si>
  <si>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</si>
  <si>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</si>
  <si>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</si>
  <si>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</si>
  <si>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</si>
  <si>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</si>
  <si>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</si>
  <si>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</si>
  <si>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</si>
  <si>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</si>
  <si>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</si>
  <si>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</si>
  <si>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</si>
  <si>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</si>
  <si>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</si>
  <si>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</si>
  <si>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</si>
  <si>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</si>
  <si>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</si>
  <si>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</si>
  <si>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</si>
  <si>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</si>
  <si>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</si>
  <si>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</si>
  <si>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</si>
  <si>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</si>
  <si>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</si>
  <si>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</si>
  <si>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</si>
  <si>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</si>
  <si>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</si>
  <si>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</si>
  <si>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</si>
  <si>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</si>
  <si>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</si>
  <si>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</si>
  <si>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</si>
  <si>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</si>
  <si>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</si>
  <si>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</si>
  <si>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</si>
  <si>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</si>
  <si>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</si>
  <si>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</si>
  <si>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</si>
  <si>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</si>
  <si>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</si>
  <si>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</si>
  <si>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</si>
  <si>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</si>
  <si>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</si>
  <si>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</si>
  <si>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</si>
  <si>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</si>
  <si>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</si>
  <si>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</si>
  <si>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</si>
  <si>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</si>
  <si>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</si>
  <si>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</si>
  <si>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</si>
  <si>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</si>
  <si>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</si>
  <si>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</si>
  <si>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</si>
  <si>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</si>
  <si>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</si>
  <si>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</si>
  <si>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</si>
  <si>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</si>
  <si>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</si>
  <si>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</si>
  <si>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</si>
  <si>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</si>
  <si>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</si>
  <si>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</si>
  <si>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</si>
  <si>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</si>
  <si>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</si>
  <si>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</si>
  <si>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</si>
  <si>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</si>
  <si>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</si>
  <si>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</si>
  <si>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</si>
  <si>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</si>
  <si>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</si>
  <si>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</si>
  <si>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</si>
  <si>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</si>
  <si>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</si>
  <si>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</si>
  <si>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</si>
  <si>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</si>
  <si>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</si>
  <si>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</si>
  <si>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</si>
  <si>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</si>
  <si>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</si>
  <si>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</si>
  <si>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</si>
  <si>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</si>
  <si>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</si>
  <si>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</si>
  <si>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</si>
  <si>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</si>
  <si>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</si>
  <si>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</si>
  <si>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</si>
  <si>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</si>
  <si>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</si>
  <si>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</si>
  <si>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</si>
  <si>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</si>
  <si>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</si>
  <si>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</si>
  <si>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</si>
  <si>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</si>
  <si>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</si>
  <si>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</si>
  <si>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</si>
  <si>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</si>
  <si>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</si>
  <si>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</si>
  <si>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</si>
  <si>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</si>
  <si>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</si>
  <si>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</si>
  <si>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</si>
  <si>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</si>
  <si>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</si>
  <si>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</si>
  <si>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</si>
  <si>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</si>
  <si>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</si>
  <si>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</si>
  <si>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</si>
  <si>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</si>
  <si>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</si>
  <si>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</si>
  <si>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</si>
  <si>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</si>
  <si>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</si>
  <si>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</si>
  <si>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</si>
  <si>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</si>
  <si>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</si>
  <si>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</si>
  <si>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</si>
  <si>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</si>
  <si>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</si>
  <si>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</si>
  <si>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</si>
  <si>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</si>
  <si>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</si>
  <si>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</si>
  <si>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</si>
  <si>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</si>
  <si>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</si>
  <si>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</si>
  <si>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</si>
  <si>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</si>
  <si>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</si>
  <si>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</si>
  <si>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</si>
  <si>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</si>
  <si>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</si>
  <si>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</si>
  <si>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</si>
  <si>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</si>
  <si>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</si>
  <si>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</si>
  <si>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</si>
  <si>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</si>
  <si>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</si>
  <si>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</si>
  <si>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</si>
  <si>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</si>
  <si>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</si>
  <si>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</si>
  <si>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</si>
  <si>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</si>
  <si>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</si>
  <si>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</si>
  <si>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</si>
  <si>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</si>
  <si>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</si>
  <si>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</si>
  <si>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</si>
  <si>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</si>
  <si>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</si>
  <si>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</si>
  <si>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</si>
  <si>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</si>
  <si>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</si>
  <si>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</si>
  <si>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</si>
  <si>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</si>
  <si>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</si>
  <si>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</si>
  <si>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</si>
  <si>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</si>
  <si>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</si>
  <si>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</si>
  <si>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</si>
  <si>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</si>
  <si>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</si>
  <si>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</si>
  <si>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</si>
  <si>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</si>
  <si>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</si>
  <si>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</si>
  <si>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</si>
  <si>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</si>
  <si>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</si>
  <si>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</si>
  <si>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</si>
  <si>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</si>
  <si>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</si>
  <si>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</si>
  <si>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</si>
  <si>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</si>
  <si>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</si>
  <si>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</si>
  <si>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</si>
  <si>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</si>
  <si>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</si>
  <si>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</si>
  <si>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</si>
  <si>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</si>
  <si>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</si>
  <si>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</si>
  <si>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</si>
  <si>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</si>
  <si>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</si>
  <si>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</si>
  <si>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</si>
  <si>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</si>
  <si>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</si>
  <si>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</si>
  <si>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</si>
  <si>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</si>
  <si>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</si>
  <si>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</si>
  <si>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</si>
  <si>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</si>
  <si>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</si>
  <si>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</si>
  <si>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</si>
  <si>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</si>
  <si>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</si>
  <si>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</si>
  <si>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</si>
  <si>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</si>
  <si>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</si>
  <si>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</si>
  <si>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</si>
  <si>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</si>
  <si>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</si>
  <si>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</si>
  <si>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</si>
  <si>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</si>
  <si>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</si>
  <si>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</si>
  <si>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</si>
  <si>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</si>
  <si>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</si>
  <si>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</si>
  <si>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</si>
  <si>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</si>
  <si>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</si>
  <si>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</si>
  <si>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</si>
  <si>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</si>
  <si>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</si>
  <si>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</si>
  <si>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</si>
  <si>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</si>
  <si>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</si>
  <si>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</si>
  <si>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</si>
  <si>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</si>
  <si>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</si>
  <si>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</si>
  <si>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</si>
  <si>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</si>
  <si>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</si>
  <si>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</si>
  <si>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</si>
  <si>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</si>
  <si>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</si>
  <si>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</si>
  <si>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</si>
  <si>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</si>
  <si>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</si>
  <si>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</si>
  <si>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</si>
  <si>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</si>
  <si>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</si>
  <si>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</si>
  <si>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</si>
  <si>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</si>
  <si>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</si>
  <si>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</si>
  <si>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</si>
  <si>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</si>
  <si>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</si>
  <si>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</si>
  <si>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</si>
  <si>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</si>
  <si>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</si>
  <si>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</si>
  <si>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</si>
  <si>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</si>
  <si>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</si>
  <si>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</si>
  <si>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</si>
  <si>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</si>
  <si>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</si>
  <si>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</si>
  <si>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</si>
  <si>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</si>
  <si>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</si>
  <si>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</si>
  <si>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</si>
  <si>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</si>
  <si>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</si>
  <si>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</si>
  <si>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</si>
  <si>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</si>
  <si>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</si>
  <si>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</si>
  <si>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</si>
  <si>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</si>
  <si>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</si>
  <si>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</si>
  <si>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</si>
  <si>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</si>
  <si>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</si>
  <si>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</si>
  <si>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</si>
  <si>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</si>
  <si>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</si>
  <si>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</si>
  <si>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</si>
  <si>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</si>
  <si>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</si>
  <si>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</si>
  <si>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</si>
  <si>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</si>
  <si>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</si>
  <si>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</si>
  <si>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</si>
  <si>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</si>
  <si>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</si>
  <si>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</si>
  <si>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</si>
  <si>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</si>
  <si>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</si>
  <si>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</si>
  <si>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</si>
  <si>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</si>
  <si>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</si>
  <si>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</si>
  <si>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</si>
  <si>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</si>
  <si>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</si>
  <si>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</si>
  <si>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</si>
  <si>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</si>
  <si>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</si>
  <si>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</si>
  <si>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</si>
  <si>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</si>
  <si>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</si>
  <si>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</si>
  <si>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</si>
  <si>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</si>
  <si>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</si>
  <si>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</si>
  <si>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</si>
  <si>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</si>
  <si>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</si>
  <si>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</si>
  <si>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</si>
  <si>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</si>
  <si>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</si>
  <si>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</si>
  <si>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</si>
  <si>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</si>
  <si>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</si>
  <si>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</si>
  <si>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</si>
  <si>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</si>
  <si>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</si>
  <si>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</si>
  <si>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</si>
  <si>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</si>
  <si>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</si>
  <si>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</si>
  <si>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</si>
  <si>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</si>
  <si>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</si>
  <si>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</si>
  <si>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</si>
  <si>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</si>
  <si>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</si>
  <si>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</si>
  <si>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</si>
  <si>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</si>
  <si>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</si>
  <si>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</si>
  <si>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</si>
  <si>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</si>
  <si>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</si>
  <si>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</si>
  <si>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</si>
  <si>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</si>
  <si>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</si>
  <si>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</si>
  <si>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</si>
  <si>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</si>
  <si>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</si>
  <si>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</si>
  <si>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</si>
  <si>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</si>
  <si>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</si>
  <si>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</si>
  <si>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</si>
  <si>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</si>
  <si>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</si>
  <si>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</si>
  <si>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</si>
  <si>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</si>
  <si>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</si>
  <si>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</si>
  <si>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</si>
  <si>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</si>
  <si>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</si>
  <si>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</si>
  <si>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</si>
  <si>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</si>
  <si>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</si>
  <si>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</si>
  <si>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</si>
  <si>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</si>
  <si>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</si>
  <si>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</si>
  <si>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</si>
  <si>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</si>
  <si>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</si>
  <si>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</si>
  <si>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</si>
  <si>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</si>
  <si>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</si>
  <si>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</si>
  <si>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</si>
  <si>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</si>
  <si>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</si>
  <si>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</si>
  <si>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</si>
  <si>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</si>
  <si>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</si>
  <si>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</si>
  <si>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</si>
  <si>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</si>
  <si>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</si>
  <si>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</si>
  <si>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</si>
  <si>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</si>
  <si>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</si>
  <si>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</si>
  <si>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</si>
  <si>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</si>
  <si>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</si>
  <si>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</si>
  <si>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</si>
  <si>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</si>
  <si>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</si>
  <si>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</si>
  <si>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</si>
  <si>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</si>
  <si>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</si>
  <si>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</si>
  <si>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</si>
  <si>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</si>
  <si>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</si>
  <si>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</si>
  <si>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</si>
  <si>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</si>
  <si>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</si>
  <si>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</si>
  <si>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</si>
  <si>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</si>
  <si>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</si>
  <si>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</si>
  <si>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</si>
  <si>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</si>
  <si>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</si>
  <si>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</si>
  <si>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</si>
  <si>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</si>
  <si>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</si>
  <si>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</si>
  <si>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</si>
  <si>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</si>
  <si>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</si>
  <si>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</si>
  <si>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</si>
  <si>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</si>
  <si>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</si>
  <si>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</si>
  <si>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</si>
  <si>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</si>
  <si>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</si>
  <si>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</si>
  <si>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</si>
  <si>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</si>
  <si>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</si>
  <si>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</si>
  <si>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</si>
  <si>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</si>
  <si>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</si>
  <si>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</si>
  <si>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</si>
  <si>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</si>
  <si>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</si>
  <si>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</si>
  <si>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</si>
  <si>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</si>
  <si>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</si>
  <si>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</si>
  <si>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</si>
  <si>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</si>
  <si>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</si>
  <si>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</si>
  <si>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</si>
  <si>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</si>
  <si>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</si>
  <si>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</si>
  <si>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</si>
  <si>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</si>
  <si>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</si>
  <si>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</si>
  <si>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</si>
  <si>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</si>
  <si>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</si>
  <si>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</si>
  <si>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</si>
  <si>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</si>
  <si>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</si>
  <si>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</si>
  <si>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</si>
  <si>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</si>
  <si>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</si>
  <si>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</si>
  <si>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</si>
  <si>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</si>
  <si>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</si>
  <si>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</si>
  <si>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</si>
  <si>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</si>
  <si>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</si>
  <si>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</si>
  <si>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</si>
  <si>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</si>
  <si>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</si>
  <si>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</si>
  <si>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</si>
  <si>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</si>
  <si>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</si>
  <si>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</si>
  <si>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</si>
  <si>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</si>
  <si>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</si>
  <si>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</si>
  <si>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</si>
  <si>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</si>
  <si>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</si>
  <si>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</si>
  <si>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</si>
  <si>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</si>
  <si>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</si>
  <si>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</si>
  <si>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</si>
  <si>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</si>
  <si>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</si>
  <si>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</si>
  <si>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</si>
  <si>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</si>
  <si>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</si>
  <si>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</si>
  <si>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</si>
  <si>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</si>
  <si>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</si>
  <si>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</si>
  <si>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</si>
  <si>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</si>
  <si>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</si>
  <si>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</si>
  <si>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</si>
  <si>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</si>
  <si>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</si>
  <si>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</si>
  <si>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</si>
  <si>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</si>
  <si>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</si>
  <si>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</si>
  <si>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</si>
  <si>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</si>
  <si>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</si>
  <si>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</si>
  <si>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</si>
  <si>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</si>
  <si>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</si>
  <si>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</si>
  <si>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</si>
  <si>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</si>
  <si>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</si>
  <si>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</si>
  <si>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</si>
  <si>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</si>
  <si>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</si>
  <si>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</si>
  <si>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</si>
  <si>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</si>
  <si>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</si>
  <si>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</si>
  <si>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</si>
  <si>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</si>
  <si>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</si>
  <si>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</si>
  <si>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</si>
  <si>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</si>
  <si>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</si>
  <si>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</si>
  <si>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</si>
  <si>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</si>
  <si>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</si>
  <si>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</si>
  <si>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</si>
  <si>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</si>
  <si>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</si>
  <si>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</si>
  <si>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</si>
  <si>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</si>
  <si>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</si>
  <si>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</si>
  <si>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</si>
  <si>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</si>
  <si>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</si>
  <si>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</si>
  <si>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</si>
  <si>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</si>
  <si>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</si>
  <si>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</si>
  <si>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</si>
  <si>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</si>
  <si>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</si>
  <si>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</si>
  <si>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</si>
  <si>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</si>
  <si>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</si>
  <si>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</si>
  <si>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</si>
  <si>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</si>
  <si>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</si>
  <si>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</si>
  <si>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</si>
  <si>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</si>
  <si>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</si>
  <si>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</si>
  <si>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</si>
  <si>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</si>
  <si>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</si>
  <si>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</si>
  <si>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</si>
  <si>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</si>
  <si>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</si>
  <si>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</si>
  <si>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</si>
  <si>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</si>
  <si>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</si>
  <si>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</si>
  <si>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</si>
  <si>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</si>
  <si>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</si>
  <si>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</si>
  <si>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</si>
  <si>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</si>
  <si>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</si>
  <si>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</si>
  <si>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</si>
  <si>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</si>
  <si>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</si>
  <si>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</si>
  <si>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</si>
  <si>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</si>
  <si>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</si>
  <si>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</si>
  <si>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</si>
  <si>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</si>
  <si>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</si>
  <si>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</si>
  <si>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</si>
  <si>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</si>
  <si>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</si>
  <si>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</si>
  <si>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</si>
  <si>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</si>
  <si>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</si>
  <si>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</si>
  <si>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</si>
  <si>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</si>
  <si>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</si>
  <si>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</si>
  <si>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</si>
  <si>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</si>
  <si>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</si>
  <si>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</si>
  <si>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</si>
  <si>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</si>
  <si>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</si>
  <si>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</si>
  <si>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</si>
  <si>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</si>
  <si>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</si>
  <si>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</si>
  <si>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</si>
  <si>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</si>
  <si>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</si>
  <si>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</si>
  <si>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</si>
  <si>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</si>
  <si>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</si>
  <si>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</si>
  <si>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</si>
  <si>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</si>
  <si>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</si>
  <si>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</si>
  <si>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</si>
  <si>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</si>
  <si>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</si>
  <si>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</si>
  <si>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</si>
  <si>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</si>
  <si>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</si>
  <si>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</si>
  <si>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</si>
  <si>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</si>
  <si>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</si>
  <si>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</si>
  <si>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</si>
  <si>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</si>
  <si>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</si>
  <si>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</si>
  <si>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</si>
  <si>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</si>
  <si>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</si>
  <si>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</si>
  <si>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</si>
  <si>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</si>
  <si>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</si>
  <si>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</si>
  <si>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</si>
  <si>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</si>
  <si>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</si>
  <si>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</si>
  <si>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</si>
  <si>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</si>
  <si>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</si>
  <si>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</si>
  <si>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</si>
  <si>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</si>
  <si>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</si>
  <si>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</si>
  <si>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</si>
  <si>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</si>
  <si>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</si>
  <si>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</si>
  <si>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</si>
  <si>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</si>
  <si>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</si>
  <si>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</si>
  <si>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</si>
  <si>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</si>
  <si>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</si>
  <si>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</si>
  <si>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</si>
  <si>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</si>
  <si>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</si>
  <si>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</si>
  <si>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</si>
  <si>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</si>
  <si>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</si>
  <si>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</si>
  <si>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</si>
  <si>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</si>
  <si>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</si>
  <si>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</si>
  <si>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</si>
  <si>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</si>
  <si>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</si>
  <si>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</si>
  <si>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</si>
  <si>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</si>
  <si>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</si>
  <si>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</si>
  <si>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</si>
  <si>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</si>
  <si>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</si>
  <si>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</si>
  <si>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</si>
  <si>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</si>
  <si>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</si>
  <si>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</si>
  <si>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</si>
  <si>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</si>
  <si>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</si>
  <si>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</si>
  <si>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</si>
  <si>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</si>
  <si>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</si>
  <si>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</si>
  <si>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</si>
  <si>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</si>
  <si>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</si>
  <si>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</si>
  <si>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</si>
  <si>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</si>
  <si>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</si>
  <si>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</si>
  <si>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</si>
  <si>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</si>
  <si>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</si>
  <si>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</si>
  <si>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</si>
  <si>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</si>
  <si>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</si>
  <si>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</si>
  <si>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</si>
  <si>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</si>
  <si>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</si>
  <si>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</si>
  <si>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</si>
  <si>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</si>
  <si>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</si>
  <si>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</si>
  <si>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</si>
  <si>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</si>
  <si>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</si>
  <si>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</si>
  <si>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</si>
  <si>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</si>
  <si>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</si>
  <si>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</si>
  <si>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</si>
  <si>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</si>
  <si>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</si>
  <si>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</si>
  <si>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</si>
  <si>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</si>
  <si>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</si>
  <si>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</si>
  <si>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</si>
  <si>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</si>
  <si>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</si>
  <si>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</si>
  <si>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</si>
  <si>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</si>
  <si>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</si>
  <si>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</si>
  <si>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</si>
  <si>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</si>
  <si>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</si>
  <si>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</si>
  <si>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</si>
  <si>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</si>
  <si>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</si>
  <si>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</si>
  <si>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</si>
  <si>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</si>
  <si>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</si>
  <si>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</si>
  <si>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</si>
  <si>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</si>
  <si>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</si>
  <si>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</si>
  <si>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</si>
  <si>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</si>
  <si>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</si>
  <si>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</si>
  <si>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</si>
  <si>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</si>
  <si>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</si>
  <si>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</si>
  <si>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</si>
  <si>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</si>
  <si>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</si>
  <si>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</si>
  <si>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</si>
  <si>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</si>
  <si>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</si>
  <si>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</si>
  <si>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</si>
  <si>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</si>
  <si>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</si>
  <si>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</si>
  <si>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</si>
  <si>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</si>
  <si>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</si>
  <si>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</si>
  <si>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</si>
  <si>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</si>
  <si>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</si>
  <si>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</si>
  <si>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</si>
  <si>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</si>
  <si>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</si>
  <si>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</si>
  <si>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</si>
  <si>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</si>
  <si>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</si>
  <si>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</si>
  <si>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</si>
  <si>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</si>
  <si>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</si>
  <si>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</si>
  <si>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</si>
  <si>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</si>
  <si>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</si>
  <si>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</si>
  <si>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</si>
  <si>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</si>
  <si>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</si>
  <si>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</si>
  <si>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</si>
  <si>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</si>
  <si>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</si>
  <si>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</si>
  <si>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</si>
  <si>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</si>
  <si>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</si>
  <si>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</si>
  <si>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</si>
  <si>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</si>
  <si>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</si>
  <si>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</si>
  <si>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</si>
  <si>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</si>
  <si>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</si>
  <si>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</si>
  <si>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</si>
  <si>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</si>
  <si>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</si>
  <si>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</si>
  <si>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</si>
  <si>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</si>
  <si>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</si>
  <si>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</si>
  <si>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</si>
  <si>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</si>
  <si>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</si>
  <si>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</si>
  <si>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</si>
  <si>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</si>
  <si>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</si>
  <si>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</si>
  <si>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</si>
  <si>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</si>
  <si>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</si>
  <si>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</si>
  <si>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</si>
  <si>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</si>
  <si>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</si>
  <si>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</si>
  <si>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</si>
  <si>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</si>
  <si>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</si>
  <si>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</si>
  <si>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</si>
  <si>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</si>
  <si>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</si>
  <si>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</si>
  <si>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</si>
  <si>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</si>
  <si>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</si>
  <si>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</si>
  <si>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</si>
  <si>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</si>
  <si>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</si>
  <si>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</si>
  <si>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</si>
  <si>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</si>
  <si>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</si>
  <si>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</si>
  <si>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</si>
  <si>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</si>
  <si>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</si>
  <si>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</si>
  <si>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</si>
  <si>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</si>
  <si>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</si>
  <si>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</si>
  <si>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</si>
  <si>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</si>
  <si>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</si>
  <si>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</si>
  <si>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</si>
  <si>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</si>
  <si>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</si>
  <si>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</si>
  <si>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</si>
  <si>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</si>
  <si>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</si>
  <si>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</si>
  <si>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</si>
  <si>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</si>
  <si>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</si>
  <si>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</si>
  <si>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</si>
  <si>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</si>
  <si>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</si>
  <si>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</si>
  <si>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</si>
  <si>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</si>
  <si>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</si>
  <si>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</si>
  <si>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</si>
  <si>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</si>
  <si>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</si>
  <si>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</si>
  <si>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</si>
  <si>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</si>
  <si>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</si>
  <si>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</si>
  <si>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</si>
  <si>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</si>
  <si>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</si>
  <si>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</si>
  <si>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</si>
  <si>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</si>
  <si>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</si>
  <si>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</si>
  <si>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</si>
  <si>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</si>
  <si>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</si>
  <si>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</si>
  <si>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</si>
  <si>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</si>
  <si>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</si>
  <si>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</si>
  <si>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</si>
  <si>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</si>
  <si>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</si>
  <si>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</si>
  <si>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</si>
  <si>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</si>
  <si>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</si>
  <si>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</si>
  <si>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</si>
  <si>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</si>
  <si>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</si>
  <si>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</si>
  <si>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</si>
  <si>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</si>
  <si>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</si>
  <si>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</si>
  <si>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</si>
  <si>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</si>
  <si>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</si>
  <si>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</si>
  <si>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</si>
  <si>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</si>
  <si>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</si>
  <si>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</si>
  <si>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</si>
  <si>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</si>
  <si>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</si>
  <si>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</si>
  <si>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</si>
  <si>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</si>
  <si>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</si>
  <si>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</si>
  <si>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</si>
  <si>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</si>
  <si>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</si>
  <si>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</si>
  <si>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</si>
  <si>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</si>
  <si>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</si>
  <si>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</si>
  <si>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</si>
  <si>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</si>
  <si>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</si>
  <si>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</si>
  <si>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</si>
  <si>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</si>
  <si>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</si>
  <si>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</si>
  <si>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</si>
  <si>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</si>
  <si>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</si>
  <si>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</si>
  <si>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</si>
  <si>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</si>
  <si>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</si>
  <si>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</si>
  <si>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</si>
  <si>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</si>
  <si>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</si>
  <si>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</si>
  <si>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</si>
  <si>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</si>
  <si>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</si>
  <si>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</si>
  <si>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</si>
  <si>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</si>
  <si>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</si>
  <si>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</si>
  <si>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</si>
  <si>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</si>
  <si>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</si>
  <si>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</si>
  <si>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</si>
  <si>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</si>
  <si>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</si>
  <si>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</si>
  <si>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</si>
  <si>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</si>
  <si>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</si>
  <si>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</si>
  <si>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</si>
  <si>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</si>
  <si>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</si>
  <si>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</si>
  <si>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</si>
  <si>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</si>
  <si>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</si>
  <si>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</si>
  <si>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</si>
  <si>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</si>
  <si>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</si>
  <si>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</si>
  <si>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</si>
  <si>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</si>
  <si>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</si>
  <si>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</si>
  <si>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</si>
  <si>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</si>
  <si>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</si>
  <si>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</si>
  <si>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</si>
  <si>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</si>
  <si>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</si>
  <si>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</si>
  <si>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</si>
  <si>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</si>
  <si>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</si>
  <si>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</si>
  <si>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</si>
  <si>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</si>
  <si>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</si>
  <si>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</si>
  <si>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</si>
  <si>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</si>
  <si>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</si>
  <si>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</si>
  <si>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</si>
  <si>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</si>
  <si>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</si>
  <si>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</si>
  <si>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</si>
  <si>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</si>
  <si>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</si>
  <si>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</si>
  <si>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</si>
  <si>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</si>
  <si>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</si>
  <si>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</si>
  <si>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</si>
  <si>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</si>
  <si>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</si>
  <si>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</si>
  <si>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</si>
  <si>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</si>
  <si>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</si>
  <si>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</si>
  <si>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</si>
  <si>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</si>
  <si>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</si>
  <si>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</si>
  <si>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</si>
  <si>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</si>
  <si>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</si>
  <si>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</si>
  <si>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</si>
  <si>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</si>
  <si>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</si>
  <si>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</si>
  <si>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</si>
  <si>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</si>
  <si>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</si>
  <si>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</si>
  <si>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</si>
  <si>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</si>
  <si>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</si>
  <si>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</si>
  <si>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</si>
  <si>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</si>
  <si>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</si>
  <si>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</si>
  <si>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</si>
  <si>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</si>
  <si>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</si>
  <si>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</si>
  <si>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</si>
  <si>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</si>
  <si>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</si>
  <si>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</si>
  <si>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</si>
  <si>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</si>
  <si>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</si>
  <si>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</si>
  <si>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</si>
  <si>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</si>
  <si>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</si>
  <si>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</si>
  <si>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</si>
  <si>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</si>
  <si>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</si>
  <si>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</si>
  <si>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</si>
  <si>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</si>
  <si>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</si>
  <si>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</si>
  <si>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</si>
  <si>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</si>
  <si>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</si>
  <si>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</si>
  <si>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</si>
  <si>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</si>
  <si>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</si>
  <si>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</si>
  <si>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</si>
  <si>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</si>
  <si>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</si>
  <si>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</si>
  <si>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</si>
  <si>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</si>
  <si>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</si>
  <si>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</si>
  <si>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</si>
  <si>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</si>
  <si>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</si>
  <si>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</si>
  <si>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</si>
  <si>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</si>
  <si>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</si>
  <si>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</si>
  <si>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</si>
  <si>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</si>
  <si>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</si>
  <si>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</si>
  <si>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</si>
  <si>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</si>
  <si>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</si>
  <si>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</si>
  <si>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</si>
  <si>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</si>
  <si>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</si>
  <si>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</si>
  <si>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</si>
  <si>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</si>
  <si>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</si>
  <si>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</si>
  <si>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</si>
  <si>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</si>
  <si>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</si>
  <si>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</si>
  <si>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</si>
  <si>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</si>
  <si>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</si>
  <si>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</si>
  <si>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</si>
  <si>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</si>
  <si>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</si>
  <si>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</si>
  <si>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</si>
  <si>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</si>
  <si>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</si>
  <si>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</si>
  <si>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</si>
  <si>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</si>
  <si>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</si>
  <si>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</si>
  <si>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</si>
  <si>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</si>
  <si>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</si>
  <si>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</si>
  <si>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</si>
  <si>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</si>
  <si>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</si>
  <si>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</si>
  <si>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</si>
  <si>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</si>
  <si>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</si>
  <si>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</si>
  <si>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</si>
  <si>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</si>
  <si>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</si>
  <si>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</si>
  <si>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</si>
  <si>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</si>
  <si>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</si>
  <si>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</si>
  <si>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</si>
  <si>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</si>
  <si>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</si>
  <si>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</si>
  <si>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</si>
  <si>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</si>
  <si>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</si>
  <si>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</si>
  <si>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</si>
  <si>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</si>
  <si>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</si>
  <si>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</si>
  <si>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</si>
  <si>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</si>
  <si>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</si>
  <si>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</si>
  <si>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</si>
  <si>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</si>
  <si>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</si>
  <si>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</si>
  <si>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</si>
  <si>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</si>
  <si>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</si>
  <si>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</si>
  <si>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</si>
  <si>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</si>
  <si>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</si>
  <si>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</si>
  <si>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</si>
  <si>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</si>
  <si>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</si>
  <si>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</si>
  <si>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</si>
  <si>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</si>
  <si>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</si>
  <si>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</si>
  <si>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</si>
  <si>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</si>
  <si>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</si>
  <si>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</si>
  <si>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</si>
  <si>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</si>
  <si>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</si>
  <si>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</si>
  <si>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</si>
  <si>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</si>
  <si>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</si>
  <si>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</si>
  <si>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</si>
  <si>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</si>
  <si>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</si>
  <si>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</si>
  <si>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</si>
  <si>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</si>
  <si>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</si>
  <si>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</si>
  <si>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</si>
  <si>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</si>
  <si>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</si>
  <si>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</si>
  <si>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</si>
  <si>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</si>
  <si>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</si>
  <si>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</si>
  <si>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</si>
  <si>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</si>
  <si>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</si>
  <si>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</si>
  <si>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</si>
  <si>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</si>
  <si>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</si>
  <si>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</si>
  <si>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</si>
  <si>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</si>
  <si>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</si>
  <si>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</si>
  <si>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</si>
  <si>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</si>
  <si>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</si>
  <si>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</si>
  <si>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</si>
  <si>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</si>
  <si>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</si>
  <si>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</si>
  <si>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</si>
  <si>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</si>
  <si>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</si>
  <si>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</si>
  <si>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</si>
  <si>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</si>
  <si>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</si>
  <si>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</si>
  <si>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</si>
  <si>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</si>
  <si>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</si>
  <si>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</si>
  <si>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</si>
  <si>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</si>
  <si>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</si>
  <si>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</si>
  <si>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</si>
  <si>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</si>
  <si>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</si>
  <si>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</si>
  <si>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</si>
  <si>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</si>
  <si>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</si>
  <si>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</si>
  <si>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</si>
  <si>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</si>
  <si>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</si>
  <si>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</si>
  <si>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</si>
  <si>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</si>
  <si>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</si>
  <si>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</si>
  <si>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</si>
  <si>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</si>
  <si>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</si>
  <si>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</si>
  <si>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</si>
  <si>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</si>
  <si>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</si>
  <si>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</si>
  <si>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</si>
  <si>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</si>
  <si>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</si>
  <si>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</si>
  <si>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</si>
  <si>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</si>
  <si>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</si>
  <si>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</si>
  <si>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</si>
  <si>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</si>
  <si>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</si>
  <si>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</si>
  <si>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</si>
  <si>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</si>
  <si>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</si>
  <si>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</si>
  <si>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</si>
  <si>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</si>
  <si>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</si>
  <si>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</si>
  <si>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</si>
  <si>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</si>
  <si>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</si>
  <si>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</si>
  <si>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</si>
  <si>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</si>
  <si>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</si>
  <si>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</si>
  <si>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</si>
  <si>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</si>
  <si>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</si>
  <si>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</si>
  <si>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</si>
  <si>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</si>
  <si>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</si>
  <si>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</si>
  <si>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</si>
  <si>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</si>
  <si>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</si>
  <si>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</si>
  <si>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</si>
  <si>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</si>
  <si>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</si>
  <si>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</si>
  <si>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</si>
  <si>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</si>
  <si>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</si>
  <si>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</si>
  <si>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</si>
  <si>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</si>
  <si>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</si>
  <si>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</si>
  <si>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</si>
  <si>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</si>
  <si>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</si>
  <si>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</si>
  <si>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</si>
  <si>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</si>
  <si>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</si>
  <si>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</si>
  <si>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</si>
  <si>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</si>
  <si>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</si>
  <si>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</si>
  <si>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</si>
  <si>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</si>
  <si>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</si>
  <si>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</si>
  <si>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</si>
  <si>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</si>
  <si>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</si>
  <si>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</si>
  <si>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</si>
  <si>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</si>
  <si>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</si>
  <si>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</si>
  <si>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</si>
  <si>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</si>
  <si>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</si>
  <si>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</si>
  <si>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</si>
  <si>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</si>
  <si>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</si>
  <si>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</si>
  <si>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</si>
  <si>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</si>
  <si>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</si>
  <si>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</si>
  <si>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</si>
  <si>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</si>
  <si>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</si>
  <si>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</si>
  <si>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</si>
  <si>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</si>
  <si>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</si>
  <si>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</si>
  <si>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</si>
  <si>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</si>
  <si>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</si>
  <si>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</si>
  <si>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</si>
  <si>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</si>
  <si>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</si>
  <si>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</si>
  <si>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</si>
  <si>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</si>
  <si>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</si>
  <si>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</si>
  <si>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</si>
  <si>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</si>
  <si>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</si>
  <si>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</si>
  <si>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</si>
  <si>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</si>
  <si>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</si>
  <si>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</si>
  <si>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</si>
  <si>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</si>
  <si>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</si>
  <si>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</si>
  <si>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</si>
  <si>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</si>
  <si>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</si>
  <si>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</si>
  <si>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</si>
  <si>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</si>
  <si>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</si>
  <si>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</si>
  <si>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</si>
  <si>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</si>
  <si>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</si>
  <si>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</si>
  <si>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</si>
  <si>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</si>
  <si>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</si>
  <si>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</si>
  <si>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</si>
  <si>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</si>
  <si>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</si>
  <si>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</si>
  <si>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</si>
  <si>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</si>
  <si>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</si>
  <si>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</si>
  <si>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</si>
  <si>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</si>
  <si>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</si>
  <si>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</si>
  <si>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</si>
  <si>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</si>
  <si>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</si>
  <si>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</si>
  <si>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</si>
  <si>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</si>
  <si>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</si>
  <si>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</si>
  <si>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</si>
  <si>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</si>
  <si>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</si>
  <si>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</si>
  <si>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</si>
  <si>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</si>
  <si>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</si>
  <si>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</si>
  <si>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</si>
  <si>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</si>
  <si>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</si>
  <si>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</si>
  <si>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</si>
  <si>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</si>
  <si>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</si>
  <si>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</si>
  <si>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</si>
  <si>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</si>
  <si>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</si>
  <si>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</si>
  <si>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</si>
  <si>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</si>
  <si>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</si>
  <si>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</si>
  <si>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</si>
  <si>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</si>
  <si>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</si>
  <si>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</si>
  <si>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</si>
  <si>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</si>
  <si>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</si>
  <si>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</si>
  <si>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</si>
  <si>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</si>
  <si>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</si>
  <si>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</si>
  <si>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</si>
  <si>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</si>
  <si>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</si>
  <si>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</si>
  <si>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</si>
  <si>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</si>
  <si>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</si>
  <si>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</si>
  <si>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</si>
  <si>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</si>
  <si>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</si>
  <si>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</si>
  <si>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</si>
  <si>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</si>
  <si>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</si>
  <si>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</si>
  <si>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</si>
  <si>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</si>
  <si>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</si>
  <si>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</si>
  <si>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</si>
  <si>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</si>
  <si>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</si>
  <si>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</si>
  <si>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</si>
  <si>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</si>
  <si>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</si>
  <si>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</si>
  <si>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</si>
  <si>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</si>
  <si>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</si>
  <si>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</si>
  <si>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</si>
  <si>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</si>
  <si>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</si>
  <si>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</si>
  <si>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</si>
  <si>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</si>
  <si>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</si>
  <si>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</si>
  <si>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</si>
  <si>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</si>
  <si>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</si>
  <si>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</si>
  <si>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</si>
  <si>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</si>
  <si>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</si>
  <si>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</si>
  <si>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</si>
  <si>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</si>
  <si>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</si>
  <si>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</si>
  <si>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</si>
  <si>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</si>
  <si>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</si>
  <si>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</si>
  <si>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</si>
  <si>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</si>
  <si>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</si>
  <si>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</si>
  <si>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</si>
  <si>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</si>
  <si>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</si>
  <si>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</si>
  <si>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</si>
  <si>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</si>
  <si>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</si>
  <si>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</si>
  <si>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</si>
  <si>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</si>
  <si>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</si>
  <si>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</si>
  <si>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</si>
  <si>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</si>
  <si>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</si>
  <si>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</si>
  <si>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</si>
  <si>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</si>
  <si>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</si>
  <si>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</si>
  <si>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</si>
  <si>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</si>
  <si>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</si>
  <si>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</si>
  <si>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</si>
  <si>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</si>
  <si>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</si>
  <si>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</si>
  <si>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</si>
  <si>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</si>
  <si>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</si>
  <si>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</si>
  <si>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</si>
  <si>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</si>
  <si>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</si>
  <si>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</si>
  <si>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</si>
  <si>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</si>
  <si>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</si>
  <si>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</si>
  <si>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</si>
  <si>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</si>
  <si>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</si>
  <si>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</si>
  <si>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</si>
  <si>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</si>
  <si>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</si>
  <si>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</si>
  <si>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</si>
  <si>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</si>
  <si>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</si>
  <si>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</si>
  <si>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</si>
  <si>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</si>
  <si>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</si>
  <si>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</si>
  <si>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</si>
  <si>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</si>
  <si>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</si>
  <si>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</si>
  <si>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</si>
  <si>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</si>
  <si>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</si>
  <si>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</si>
  <si>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</si>
  <si>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</si>
  <si>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</si>
  <si>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</si>
  <si>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</si>
  <si>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</si>
  <si>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</si>
  <si>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</si>
  <si>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</si>
  <si>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</si>
  <si>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</si>
  <si>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</si>
  <si>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</si>
  <si>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</si>
  <si>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</si>
  <si>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</si>
  <si>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</si>
  <si>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</si>
  <si>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</si>
  <si>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</si>
  <si>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</si>
  <si>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</si>
  <si>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</si>
  <si>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</si>
  <si>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</si>
  <si>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</si>
  <si>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</si>
  <si>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</si>
  <si>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</si>
  <si>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</si>
  <si>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</si>
  <si>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</si>
  <si>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</si>
  <si>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</si>
  <si>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</si>
  <si>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</si>
  <si>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</si>
  <si>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</si>
  <si>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</si>
  <si>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</si>
  <si>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</si>
  <si>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</si>
  <si>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</si>
  <si>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</si>
  <si>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</si>
  <si>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</si>
  <si>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</si>
  <si>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</si>
  <si>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</si>
  <si>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</si>
  <si>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</si>
  <si>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</si>
  <si>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</si>
  <si>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</si>
  <si>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</si>
  <si>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</si>
  <si>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</si>
  <si>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</si>
  <si>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</si>
  <si>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</si>
  <si>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</si>
  <si>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</si>
  <si>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</si>
  <si>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</si>
  <si>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</si>
  <si>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</si>
  <si>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</si>
  <si>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</si>
  <si>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</si>
  <si>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</si>
  <si>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</si>
  <si>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</si>
  <si>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</si>
  <si>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</si>
  <si>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</si>
  <si>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</si>
  <si>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</si>
  <si>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</si>
  <si>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</si>
  <si>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</si>
  <si>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</si>
  <si>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</si>
  <si>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</si>
  <si>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</si>
  <si>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</si>
  <si>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</si>
  <si>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</si>
  <si>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</si>
  <si>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</si>
  <si>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</si>
  <si>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</si>
  <si>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</si>
  <si>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</si>
  <si>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</si>
  <si>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</si>
  <si>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</si>
  <si>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</si>
  <si>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</si>
  <si>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</si>
  <si>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</si>
  <si>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</si>
  <si>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</si>
  <si>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</si>
  <si>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</si>
  <si>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</si>
  <si>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</si>
  <si>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</si>
  <si>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</si>
  <si>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</si>
  <si>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</si>
  <si>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</si>
  <si>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</si>
  <si>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</si>
  <si>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</si>
  <si>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</si>
  <si>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</si>
  <si>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</si>
  <si>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</si>
  <si>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</si>
  <si>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</si>
  <si>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</si>
  <si>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</si>
  <si>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</si>
  <si>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</si>
  <si>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</si>
  <si>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</si>
  <si>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</si>
  <si>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</si>
  <si>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</si>
  <si>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</si>
  <si>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</si>
  <si>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</si>
  <si>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</si>
  <si>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</si>
  <si>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</si>
  <si>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</si>
  <si>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</si>
  <si>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</si>
  <si>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</si>
  <si>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</si>
  <si>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</si>
  <si>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</si>
  <si>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</si>
  <si>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</si>
  <si>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</si>
  <si>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</si>
  <si>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</si>
  <si>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</si>
  <si>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</si>
  <si>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</si>
  <si>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</si>
  <si>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</si>
  <si>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</si>
  <si>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</si>
  <si>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</si>
  <si>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</si>
  <si>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</si>
  <si>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</si>
  <si>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</si>
  <si>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</si>
  <si>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</si>
  <si>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</si>
  <si>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</si>
  <si>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</si>
  <si>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</si>
  <si>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</si>
  <si>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</si>
  <si>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</si>
  <si>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</si>
  <si>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</si>
  <si>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</si>
  <si>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</si>
  <si>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</si>
  <si>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</si>
  <si>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</si>
  <si>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</si>
  <si>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</si>
  <si>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</si>
  <si>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</si>
  <si>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</si>
  <si>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</si>
  <si>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</si>
  <si>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</si>
  <si>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</si>
  <si>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</si>
  <si>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</si>
  <si>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</si>
  <si>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</si>
  <si>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</si>
  <si>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</si>
  <si>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</si>
  <si>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</si>
  <si>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</si>
  <si>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</si>
  <si>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</si>
  <si>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</si>
  <si>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</si>
  <si>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</si>
  <si>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</si>
  <si>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</si>
  <si>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</si>
  <si>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</si>
  <si>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</si>
  <si>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</si>
  <si>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</si>
  <si>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</si>
  <si>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</si>
  <si>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</si>
  <si>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</si>
  <si>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</si>
  <si>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</si>
  <si>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</si>
  <si>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</si>
  <si>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</si>
  <si>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</si>
  <si>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</si>
  <si>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</si>
  <si>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</si>
  <si>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</si>
  <si>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</si>
  <si>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</si>
  <si>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</si>
  <si>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</si>
  <si>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</si>
  <si>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</si>
  <si>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</si>
  <si>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</si>
  <si>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</si>
  <si>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</si>
  <si>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</si>
  <si>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</si>
  <si>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</si>
  <si>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</si>
  <si>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</si>
  <si>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</si>
  <si>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</si>
  <si>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</si>
  <si>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</si>
  <si>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</si>
  <si>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</si>
  <si>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</si>
  <si>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</si>
  <si>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</si>
  <si>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</si>
  <si>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</si>
  <si>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</si>
  <si>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</si>
  <si>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</si>
  <si>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</si>
  <si>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</si>
  <si>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</si>
  <si>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</si>
  <si>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</si>
  <si>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</si>
  <si>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</si>
  <si>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</si>
  <si>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</si>
  <si>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</si>
  <si>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</si>
  <si>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</si>
  <si>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</si>
  <si>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</si>
  <si>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</si>
  <si>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</si>
  <si>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</si>
  <si>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</si>
  <si>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</si>
  <si>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</si>
  <si>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</si>
  <si>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</si>
  <si>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</si>
  <si>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</si>
  <si>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</si>
  <si>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</si>
  <si>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</si>
  <si>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</si>
  <si>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</si>
  <si>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</si>
  <si>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</si>
  <si>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</si>
  <si>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</si>
  <si>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</si>
  <si>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</si>
  <si>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</si>
  <si>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</si>
  <si>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</si>
  <si>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</si>
  <si>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</si>
  <si>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</si>
  <si>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</si>
  <si>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</si>
  <si>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</si>
  <si>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</si>
  <si>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</si>
  <si>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</si>
  <si>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</si>
  <si>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</si>
  <si>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</si>
  <si>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</si>
  <si>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</si>
  <si>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</si>
  <si>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</si>
  <si>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</si>
  <si>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</si>
  <si>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</si>
  <si>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</si>
  <si>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</si>
  <si>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</si>
  <si>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</si>
  <si>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</si>
  <si>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</si>
  <si>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</si>
  <si>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</si>
  <si>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</si>
  <si>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</si>
  <si>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</si>
  <si>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</si>
  <si>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</si>
  <si>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</si>
  <si>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</si>
  <si>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</si>
  <si>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</si>
  <si>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</si>
  <si>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</si>
  <si>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</si>
  <si>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</si>
  <si>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</si>
  <si>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</si>
  <si>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</si>
  <si>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</si>
  <si>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</si>
  <si>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</si>
  <si>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</si>
  <si>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</si>
  <si>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</si>
  <si>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</si>
  <si>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</si>
  <si>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</si>
  <si>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</si>
  <si>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</si>
  <si>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</si>
  <si>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</si>
  <si>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</si>
  <si>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</si>
  <si>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</si>
  <si>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</si>
  <si>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</si>
  <si>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</si>
  <si>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</si>
  <si>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</si>
  <si>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</si>
  <si>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</si>
  <si>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</si>
  <si>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</si>
  <si>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</si>
  <si>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</si>
  <si>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</si>
  <si>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</si>
  <si>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</si>
  <si>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</si>
  <si>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</si>
  <si>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</si>
  <si>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</si>
  <si>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</si>
  <si>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</si>
  <si>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</si>
  <si>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</si>
  <si>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</si>
  <si>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</si>
  <si>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</si>
  <si>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</si>
  <si>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</si>
  <si>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</si>
  <si>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</si>
  <si>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</si>
  <si>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</si>
  <si>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</si>
  <si>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</si>
  <si>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</si>
  <si>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</si>
  <si>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</si>
  <si>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</si>
  <si>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</si>
  <si>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</si>
  <si>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</si>
  <si>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</si>
  <si>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</si>
  <si>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</si>
  <si>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</si>
  <si>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</si>
  <si>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</si>
  <si>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</si>
  <si>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</si>
  <si>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</si>
  <si>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</si>
  <si>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</si>
  <si>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</si>
  <si>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</si>
  <si>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</si>
  <si>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</si>
  <si>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</si>
  <si>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</si>
  <si>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</si>
  <si>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</si>
  <si>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</si>
  <si>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</si>
  <si>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</si>
  <si>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</si>
  <si>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</si>
  <si>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</si>
  <si>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</si>
  <si>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</si>
  <si>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</si>
  <si>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</si>
  <si>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</si>
  <si>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</si>
  <si>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</si>
  <si>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</si>
  <si>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</si>
  <si>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</si>
  <si>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</si>
  <si>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</si>
  <si>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</si>
  <si>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</si>
  <si>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</si>
  <si>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</si>
  <si>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</si>
  <si>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</si>
  <si>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</si>
  <si>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</si>
  <si>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</si>
  <si>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</si>
  <si>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</si>
  <si>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</si>
  <si>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</si>
  <si>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</si>
  <si>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</si>
  <si>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</si>
  <si>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</si>
  <si>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</si>
  <si>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</si>
  <si>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</si>
  <si>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</si>
  <si>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</si>
  <si>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</si>
  <si>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</si>
  <si>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</si>
  <si>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</si>
  <si>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</si>
  <si>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</si>
  <si>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</si>
  <si>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</si>
  <si>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</si>
  <si>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</si>
  <si>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</si>
  <si>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</si>
  <si>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</si>
  <si>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</si>
  <si>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</si>
  <si>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</si>
  <si>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</si>
  <si>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</si>
  <si>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</si>
  <si>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</si>
  <si>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</si>
  <si>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</si>
  <si>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</si>
  <si>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</si>
  <si>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</si>
  <si>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</si>
  <si>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</si>
  <si>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</si>
  <si>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</si>
  <si>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</si>
  <si>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</si>
  <si>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</si>
  <si>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</si>
  <si>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</si>
  <si>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</si>
  <si>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</si>
  <si>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</si>
  <si>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</si>
  <si>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</si>
  <si>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</si>
  <si>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</si>
  <si>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</si>
  <si>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</si>
  <si>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</si>
  <si>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</si>
  <si>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</si>
  <si>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</si>
  <si>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</si>
  <si>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</si>
  <si>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</si>
  <si>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</si>
  <si>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</si>
  <si>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</si>
  <si>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</si>
  <si>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</si>
  <si>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</si>
  <si>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</si>
  <si>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</si>
  <si>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</si>
  <si>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</si>
  <si>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</si>
  <si>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</si>
  <si>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</si>
  <si>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</si>
  <si>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</si>
  <si>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</si>
  <si>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</si>
  <si>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</si>
  <si>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</si>
  <si>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</si>
  <si>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</si>
  <si>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</si>
  <si>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</si>
  <si>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</si>
  <si>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</si>
  <si>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</si>
  <si>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</si>
  <si>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</si>
  <si>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</si>
  <si>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</si>
  <si>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</si>
  <si>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</si>
  <si>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</si>
  <si>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</si>
  <si>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</si>
  <si>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</si>
  <si>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</si>
  <si>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</si>
  <si>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</si>
  <si>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</si>
  <si>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</si>
  <si>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</si>
  <si>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</si>
  <si>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</si>
  <si>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</si>
  <si>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</si>
  <si>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</si>
  <si>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</si>
  <si>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</si>
  <si>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</si>
  <si>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</si>
  <si>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</si>
  <si>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</si>
  <si>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</si>
  <si>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</si>
  <si>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</si>
  <si>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</si>
  <si>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</si>
  <si>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</si>
  <si>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</si>
  <si>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</si>
  <si>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</si>
  <si>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</si>
  <si>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</si>
  <si>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</si>
  <si>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</si>
  <si>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</si>
  <si>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</si>
  <si>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</si>
  <si>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</si>
  <si>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</si>
  <si>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</si>
  <si>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</si>
  <si>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</si>
  <si>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</si>
  <si>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</si>
  <si>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</si>
  <si>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</si>
  <si>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</si>
  <si>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</si>
  <si>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</si>
  <si>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</si>
  <si>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</si>
  <si>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</si>
  <si>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</si>
  <si>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</si>
  <si>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</si>
  <si>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</si>
  <si>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</si>
  <si>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</si>
  <si>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</si>
  <si>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</si>
  <si>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</si>
  <si>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</si>
  <si>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</si>
  <si>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</si>
  <si>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</si>
  <si>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</si>
  <si>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</si>
  <si>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</si>
  <si>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</si>
  <si>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</si>
  <si>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</si>
  <si>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</si>
  <si>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</si>
  <si>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</si>
  <si>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</si>
  <si>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</si>
  <si>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</si>
  <si>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</si>
  <si>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</si>
  <si>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</si>
  <si>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</si>
  <si>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</si>
  <si>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</si>
  <si>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</si>
  <si>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</si>
  <si>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</si>
  <si>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</si>
  <si>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</si>
  <si>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</si>
  <si>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</si>
  <si>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</si>
  <si>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</si>
  <si>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</si>
  <si>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</si>
  <si>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</si>
  <si>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</si>
  <si>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</si>
  <si>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</si>
  <si>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</si>
  <si>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</si>
  <si>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</si>
  <si>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</si>
  <si>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</si>
  <si>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</si>
  <si>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</si>
  <si>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</si>
  <si>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</si>
  <si>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</si>
  <si>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</si>
  <si>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</si>
  <si>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</si>
  <si>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</si>
  <si>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</si>
  <si>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</si>
  <si>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</si>
  <si>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</si>
  <si>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</si>
  <si>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</si>
  <si>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</si>
  <si>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</si>
  <si>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</si>
  <si>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</si>
  <si>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</si>
  <si>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</si>
  <si>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</si>
  <si>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</si>
  <si>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</si>
  <si>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</si>
  <si>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</si>
  <si>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</si>
  <si>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</si>
  <si>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</si>
  <si>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</si>
  <si>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</si>
  <si>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</si>
  <si>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</si>
  <si>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</si>
  <si>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</si>
  <si>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</si>
  <si>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</si>
  <si>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</si>
  <si>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</si>
  <si>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</si>
  <si>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</si>
  <si>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</si>
  <si>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</si>
  <si>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</si>
  <si>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</si>
  <si>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</si>
  <si>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</si>
  <si>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</si>
  <si>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</si>
  <si>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</si>
  <si>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</si>
  <si>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</si>
  <si>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</si>
  <si>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</si>
  <si>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</si>
  <si>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</si>
  <si>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</si>
  <si>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</si>
  <si>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</si>
  <si>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</si>
  <si>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</si>
  <si>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</si>
  <si>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</si>
  <si>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</si>
  <si>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</si>
  <si>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</si>
  <si>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</si>
  <si>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</si>
  <si>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</si>
  <si>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</si>
  <si>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</si>
  <si>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</si>
  <si>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</si>
  <si>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</si>
  <si>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</si>
  <si>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</si>
  <si>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</si>
  <si>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</si>
  <si>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</si>
  <si>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</si>
  <si>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</si>
  <si>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</si>
  <si>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</si>
  <si>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</si>
  <si>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</si>
  <si>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</si>
  <si>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</si>
  <si>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</si>
  <si>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</si>
  <si>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</si>
  <si>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</si>
  <si>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</si>
  <si>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</si>
  <si>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</si>
  <si>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</si>
  <si>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</si>
  <si>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</si>
  <si>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</si>
  <si>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</si>
  <si>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</si>
  <si>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</si>
  <si>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</si>
  <si>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</si>
  <si>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</si>
  <si>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</si>
  <si>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</si>
  <si>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</si>
  <si>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</si>
  <si>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</si>
  <si>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</si>
  <si>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</si>
  <si>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</si>
  <si>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</si>
  <si>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</si>
  <si>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</si>
  <si>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</si>
  <si>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</si>
  <si>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</si>
  <si>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</si>
  <si>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</si>
  <si>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</si>
  <si>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</si>
  <si>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</si>
  <si>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</si>
  <si>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</si>
  <si>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</si>
  <si>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</si>
  <si>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</si>
  <si>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</si>
  <si>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</si>
  <si>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</si>
  <si>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</si>
  <si>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</si>
  <si>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</si>
  <si>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</si>
  <si>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</si>
  <si>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</si>
  <si>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</si>
  <si>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</si>
  <si>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</si>
  <si>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</si>
  <si>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</si>
  <si>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</si>
  <si>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</si>
  <si>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</si>
  <si>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</si>
  <si>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</si>
  <si>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</si>
  <si>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</si>
  <si>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</si>
  <si>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</si>
  <si>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</si>
  <si>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</si>
  <si>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</si>
  <si>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</si>
  <si>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</si>
  <si>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</si>
  <si>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</si>
  <si>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</si>
  <si>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</si>
  <si>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</si>
  <si>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</si>
  <si>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</si>
  <si>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</si>
  <si>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</si>
  <si>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</si>
  <si>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</si>
  <si>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</si>
  <si>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</si>
  <si>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</si>
  <si>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</si>
  <si>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</si>
  <si>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</si>
  <si>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</si>
  <si>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</si>
  <si>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</si>
  <si>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</si>
  <si>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</si>
  <si>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</si>
  <si>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</si>
  <si>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</si>
  <si>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</si>
  <si>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</si>
  <si>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</si>
  <si>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</si>
  <si>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</si>
  <si>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</si>
  <si>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</si>
  <si>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</si>
  <si>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</si>
  <si>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</si>
  <si>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</si>
  <si>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</si>
  <si>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</si>
  <si>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</si>
  <si>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</si>
  <si>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</si>
  <si>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</si>
  <si>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</si>
  <si>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</si>
  <si>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</si>
  <si>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</si>
  <si>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</si>
  <si>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</si>
  <si>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</si>
  <si>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</si>
  <si>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</si>
  <si>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</si>
  <si>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</si>
  <si>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</si>
  <si>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</si>
  <si>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</si>
  <si>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</si>
  <si>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</si>
  <si>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</si>
  <si>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</si>
  <si>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</si>
  <si>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</si>
  <si>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</si>
  <si>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</si>
  <si>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</si>
  <si>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</si>
  <si>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</si>
  <si>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</si>
  <si>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</si>
  <si>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</si>
  <si>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</si>
  <si>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</si>
  <si>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</si>
  <si>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</si>
  <si>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</si>
  <si>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</si>
  <si>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</si>
  <si>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</si>
  <si>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</si>
  <si>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</si>
  <si>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</si>
  <si>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</si>
  <si>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</si>
  <si>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</si>
  <si>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</si>
  <si>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</si>
  <si>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</si>
  <si>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</si>
  <si>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</si>
  <si>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</si>
  <si>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</si>
  <si>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</si>
  <si>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</si>
  <si>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</si>
  <si>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</si>
  <si>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</si>
  <si>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</si>
  <si>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</si>
  <si>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</si>
  <si>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</si>
  <si>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</si>
  <si>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</si>
  <si>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</si>
  <si>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</si>
  <si>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</si>
  <si>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</si>
  <si>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</si>
  <si>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</si>
  <si>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</si>
  <si>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</si>
  <si>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</si>
  <si>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</si>
  <si>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</si>
  <si>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</si>
  <si>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</si>
  <si>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</si>
  <si>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</si>
  <si>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</si>
  <si>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</si>
  <si>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</si>
  <si>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</si>
  <si>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</si>
  <si>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</si>
  <si>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</si>
  <si>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</si>
  <si>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</si>
  <si>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</si>
  <si>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</si>
  <si>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</si>
  <si>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</si>
  <si>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</si>
  <si>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</si>
  <si>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</si>
  <si>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</si>
  <si>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</si>
  <si>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</si>
  <si>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</si>
  <si>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</si>
  <si>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</si>
  <si>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</si>
  <si>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</si>
  <si>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</si>
  <si>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</si>
  <si>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</si>
  <si>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</si>
  <si>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</si>
  <si>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</si>
  <si>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</si>
  <si>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</si>
  <si>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</si>
  <si>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</si>
  <si>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</si>
  <si>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</si>
  <si>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</si>
  <si>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</si>
  <si>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</si>
  <si>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</si>
  <si>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</si>
  <si>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</si>
  <si>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</si>
  <si>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</si>
  <si>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</si>
  <si>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</si>
  <si>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</si>
  <si>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</si>
  <si>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</si>
  <si>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</si>
  <si>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</si>
  <si>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</si>
  <si>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</si>
  <si>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</si>
  <si>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</si>
  <si>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</si>
  <si>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</si>
  <si>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</si>
  <si>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</si>
  <si>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</si>
  <si>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</si>
  <si>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</si>
  <si>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</si>
  <si>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</si>
  <si>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</si>
  <si>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</si>
  <si>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</si>
  <si>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</si>
  <si>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</si>
  <si>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</si>
  <si>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</si>
  <si>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</si>
  <si>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</si>
  <si>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</si>
  <si>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</si>
  <si>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</si>
  <si>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</si>
  <si>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</si>
  <si>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</si>
  <si>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</si>
  <si>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</si>
  <si>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</si>
  <si>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</si>
  <si>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</si>
  <si>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</si>
  <si>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</si>
  <si>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</si>
  <si>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</si>
  <si>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</si>
  <si>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</si>
  <si>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</si>
  <si>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</si>
  <si>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</si>
  <si>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</si>
  <si>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</si>
  <si>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</si>
  <si>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</si>
  <si>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</si>
  <si>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</si>
  <si>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</si>
  <si>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</si>
  <si>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</si>
  <si>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</si>
  <si>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</si>
  <si>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</si>
  <si>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</si>
  <si>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</si>
  <si>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</si>
  <si>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</si>
  <si>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</si>
  <si>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</si>
  <si>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</si>
  <si>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</si>
  <si>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</si>
  <si>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</si>
  <si>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</si>
  <si>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</si>
  <si>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</si>
  <si>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</si>
  <si>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</si>
  <si>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</si>
  <si>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</si>
  <si>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</si>
  <si>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</si>
  <si>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</si>
  <si>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</si>
  <si>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</si>
  <si>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</si>
  <si>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</si>
  <si>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</si>
  <si>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</si>
  <si>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</si>
  <si>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</si>
  <si>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</si>
  <si>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</si>
  <si>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</si>
  <si>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</si>
  <si>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</si>
  <si>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</si>
  <si>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</si>
  <si>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</si>
  <si>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</si>
  <si>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</si>
  <si>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</si>
  <si>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</si>
  <si>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</si>
  <si>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</si>
  <si>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</si>
  <si>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</si>
  <si>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</si>
  <si>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</si>
  <si>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</si>
  <si>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</si>
  <si>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</si>
  <si>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</si>
  <si>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</si>
  <si>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</si>
  <si>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</si>
  <si>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</si>
  <si>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</si>
  <si>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</si>
  <si>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</si>
  <si>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</si>
  <si>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</si>
  <si>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</si>
  <si>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</si>
  <si>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</si>
  <si>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</si>
  <si>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</si>
  <si>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</si>
  <si>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</si>
  <si>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</si>
  <si>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</si>
  <si>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</si>
  <si>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</si>
  <si>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</si>
  <si>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</si>
  <si>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</si>
  <si>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</si>
  <si>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</si>
  <si>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</si>
  <si>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</si>
  <si>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</si>
  <si>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</si>
  <si>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</si>
  <si>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</si>
  <si>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</si>
  <si>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</si>
  <si>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</si>
  <si>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</si>
  <si>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</si>
  <si>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</si>
  <si>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</si>
  <si>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</si>
  <si>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</si>
  <si>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</si>
  <si>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</si>
  <si>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</si>
  <si>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</si>
  <si>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</si>
  <si>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</si>
  <si>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</si>
  <si>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</si>
  <si>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</si>
  <si>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</si>
  <si>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</si>
  <si>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</si>
  <si>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</si>
  <si>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</si>
  <si>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</si>
  <si>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</si>
  <si>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</si>
  <si>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</si>
  <si>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</si>
  <si>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</si>
  <si>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</si>
  <si>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</si>
  <si>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</si>
  <si>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</si>
  <si>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</si>
  <si>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</si>
  <si>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</si>
  <si>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</si>
  <si>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</si>
  <si>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</si>
  <si>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</si>
  <si>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</si>
  <si>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</si>
  <si>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</si>
  <si>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</si>
  <si>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</si>
  <si>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</si>
  <si>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</si>
  <si>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</si>
  <si>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</si>
  <si>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</si>
  <si>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</si>
  <si>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</si>
  <si>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</si>
  <si>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</si>
  <si>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</si>
  <si>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</si>
  <si>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</si>
  <si>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</si>
  <si>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</si>
  <si>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</si>
  <si>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</si>
  <si>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</si>
  <si>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</si>
  <si>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</si>
  <si>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</si>
  <si>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</si>
  <si>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</si>
  <si>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</si>
  <si>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</si>
  <si>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</si>
  <si>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</si>
  <si>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</si>
  <si>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</si>
  <si>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</si>
  <si>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</si>
  <si>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</si>
  <si>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</si>
  <si>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</si>
  <si>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</si>
  <si>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</si>
  <si>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</si>
  <si>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</si>
  <si>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</si>
  <si>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</si>
  <si>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</si>
  <si>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</si>
  <si>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</si>
  <si>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</si>
  <si>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</si>
  <si>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</si>
  <si>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</si>
  <si>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</si>
  <si>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</si>
  <si>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</si>
  <si>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</si>
  <si>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</si>
  <si>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</si>
  <si>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</si>
  <si>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</si>
  <si>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</si>
  <si>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</si>
  <si>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</si>
  <si>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</si>
  <si>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</si>
  <si>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</si>
  <si>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</si>
  <si>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</si>
  <si>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</si>
  <si>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</si>
  <si>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</si>
  <si>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</si>
  <si>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</si>
  <si>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</si>
  <si>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</si>
  <si>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</si>
  <si>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</si>
  <si>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</si>
  <si>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</si>
  <si>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</si>
  <si>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</si>
  <si>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</si>
  <si>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</si>
  <si>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</si>
  <si>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</si>
  <si>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</si>
  <si>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</si>
  <si>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</si>
  <si>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</si>
  <si>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</si>
  <si>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</si>
  <si>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</si>
  <si>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</si>
  <si>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</si>
  <si>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</si>
  <si>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</si>
  <si>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</si>
  <si>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</si>
  <si>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</si>
  <si>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</si>
  <si>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</si>
  <si>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</si>
  <si>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</si>
  <si>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</si>
  <si>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</si>
  <si>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</si>
  <si>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</si>
  <si>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</si>
  <si>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</si>
  <si>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</si>
  <si>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</si>
  <si>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</si>
  <si>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</si>
  <si>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</si>
  <si>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</si>
  <si>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</si>
  <si>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</si>
  <si>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</si>
  <si>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</si>
  <si>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</si>
  <si>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</si>
  <si>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</si>
  <si>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</si>
  <si>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</si>
  <si>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</si>
  <si>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</si>
  <si>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</si>
  <si>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</si>
  <si>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</si>
  <si>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</si>
  <si>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</si>
  <si>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</si>
  <si>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</si>
  <si>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</si>
  <si>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</si>
  <si>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</si>
  <si>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</si>
  <si>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</si>
  <si>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</si>
  <si>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</si>
  <si>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</si>
  <si>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</si>
  <si>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</si>
  <si>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</si>
  <si>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</si>
  <si>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</si>
  <si>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</si>
  <si>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</si>
  <si>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</si>
  <si>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</si>
  <si>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</si>
  <si>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</si>
  <si>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</si>
  <si>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</si>
  <si>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</si>
  <si>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</si>
  <si>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</si>
  <si>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</si>
  <si>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</si>
  <si>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</si>
  <si>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</si>
  <si>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</si>
  <si>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</si>
  <si>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</si>
  <si>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</si>
  <si>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</si>
  <si>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</si>
  <si>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</si>
  <si>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</si>
  <si>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</si>
  <si>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</si>
  <si>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</si>
  <si>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</si>
  <si>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</si>
  <si>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</si>
  <si>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</si>
  <si>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</si>
  <si>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</si>
  <si>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</si>
  <si>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</si>
  <si>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</si>
  <si>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</si>
  <si>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</si>
  <si>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</si>
  <si>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</si>
  <si>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</si>
  <si>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</si>
  <si>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</si>
  <si>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</si>
  <si>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</si>
  <si>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</si>
  <si>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</si>
  <si>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</si>
  <si>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</si>
  <si>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</si>
  <si>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</si>
  <si>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</si>
  <si>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</si>
  <si>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</si>
  <si>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</si>
  <si>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</si>
  <si>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</si>
  <si>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</si>
  <si>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</si>
  <si>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</si>
  <si>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</si>
  <si>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</si>
  <si>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</si>
  <si>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</si>
  <si>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</si>
  <si>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</si>
  <si>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</si>
  <si>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</si>
  <si>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</si>
  <si>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</si>
  <si>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</si>
  <si>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</si>
  <si>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</si>
  <si>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</si>
  <si>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</si>
  <si>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</si>
  <si>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</si>
  <si>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</si>
  <si>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</si>
  <si>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</si>
  <si>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</si>
  <si>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</si>
  <si>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</si>
  <si>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</si>
  <si>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</si>
  <si>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</si>
  <si>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</si>
  <si>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</si>
  <si>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</si>
  <si>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</si>
  <si>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</si>
  <si>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</si>
  <si>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</si>
  <si>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</si>
  <si>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</si>
  <si>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</si>
  <si>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</si>
  <si>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</si>
  <si>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</si>
  <si>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</si>
  <si>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</si>
  <si>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</si>
  <si>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</si>
  <si>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</si>
  <si>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</si>
  <si>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</si>
  <si>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</si>
  <si>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</si>
  <si>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</si>
  <si>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</si>
  <si>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</si>
  <si>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</si>
  <si>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</si>
  <si>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</si>
  <si>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</si>
  <si>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</si>
  <si>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</si>
  <si>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</si>
  <si>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</si>
  <si>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</si>
  <si>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</si>
  <si>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</si>
  <si>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</si>
  <si>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</si>
  <si>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</si>
  <si>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</si>
  <si>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</si>
  <si>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</si>
  <si>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</si>
  <si>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</si>
  <si>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</si>
  <si>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</si>
  <si>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</si>
  <si>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</si>
  <si>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</si>
  <si>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</si>
  <si>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</si>
  <si>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</si>
  <si>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</si>
  <si>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</si>
  <si>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</si>
  <si>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</si>
  <si>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</si>
  <si>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</si>
  <si>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</si>
  <si>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</si>
  <si>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</si>
  <si>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</si>
  <si>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</si>
  <si>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</si>
  <si>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</si>
  <si>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</si>
  <si>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</si>
  <si>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</si>
  <si>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</si>
  <si>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</si>
  <si>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</si>
  <si>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</si>
  <si>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</si>
  <si>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</si>
  <si>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</si>
  <si>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</si>
  <si>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</si>
  <si>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</si>
  <si>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</si>
  <si>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</si>
  <si>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</si>
  <si>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</si>
  <si>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</si>
  <si>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</si>
  <si>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</si>
  <si>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</si>
  <si>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</si>
  <si>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</si>
  <si>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</si>
  <si>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</si>
  <si>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</si>
  <si>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</si>
  <si>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</si>
  <si>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</si>
  <si>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</si>
  <si>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</si>
  <si>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</si>
  <si>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</si>
  <si>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</si>
  <si>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</si>
  <si>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</si>
  <si>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</si>
  <si>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</si>
  <si>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</si>
  <si>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</si>
  <si>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</si>
  <si>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</si>
  <si>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</si>
  <si>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</si>
  <si>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</si>
  <si>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</si>
  <si>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</si>
  <si>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</si>
  <si>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</si>
  <si>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</si>
  <si>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</si>
  <si>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</si>
  <si>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</si>
  <si>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</si>
  <si>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</si>
  <si>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</si>
  <si>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</si>
  <si>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</si>
  <si>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</si>
  <si>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</si>
  <si>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</si>
  <si>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</si>
  <si>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</si>
  <si>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</si>
  <si>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</si>
  <si>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</si>
  <si>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</si>
  <si>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</si>
  <si>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</si>
  <si>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</si>
  <si>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</si>
  <si>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</si>
  <si>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</si>
  <si>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</si>
  <si>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</si>
  <si>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</si>
  <si>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</si>
  <si>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</si>
  <si>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</si>
  <si>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</si>
  <si>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</si>
  <si>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</si>
  <si>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</si>
  <si>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</si>
  <si>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</si>
  <si>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</si>
  <si>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</si>
  <si>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</si>
  <si>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</si>
  <si>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</si>
  <si>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</si>
  <si>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</si>
  <si>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</si>
  <si>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</si>
  <si>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</si>
  <si>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</si>
  <si>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</si>
  <si>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</si>
  <si>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</si>
  <si>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</si>
  <si>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</si>
  <si>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</si>
  <si>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</si>
  <si>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</si>
  <si>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</si>
  <si>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</si>
  <si>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</si>
  <si>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</si>
  <si>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</si>
  <si>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</si>
  <si>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</si>
  <si>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</si>
  <si>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</si>
  <si>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</si>
  <si>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</si>
  <si>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</si>
  <si>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</si>
  <si>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</si>
  <si>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</si>
  <si>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</si>
  <si>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</si>
  <si>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</si>
  <si>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</si>
  <si>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</si>
  <si>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</si>
  <si>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</si>
  <si>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</si>
  <si>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</si>
  <si>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</si>
  <si>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</si>
  <si>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</si>
  <si>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</si>
  <si>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</si>
  <si>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</si>
  <si>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</si>
  <si>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</si>
  <si>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</si>
  <si>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</si>
  <si>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</si>
  <si>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</si>
  <si>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</si>
  <si>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</si>
  <si>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</si>
  <si>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</si>
  <si>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</si>
  <si>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</si>
  <si>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</si>
  <si>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</si>
  <si>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</si>
  <si>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</si>
  <si>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</si>
  <si>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</si>
  <si>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</si>
  <si>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</si>
  <si>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</si>
  <si>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</si>
  <si>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</si>
  <si>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</si>
  <si>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</si>
  <si>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</si>
  <si>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</si>
  <si>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</si>
  <si>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</si>
  <si>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</si>
  <si>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</si>
  <si>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</si>
  <si>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</si>
  <si>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</si>
  <si>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</si>
  <si>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</si>
  <si>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</si>
  <si>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</si>
  <si>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</si>
  <si>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</si>
  <si>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</si>
  <si>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</si>
  <si>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</si>
  <si>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</si>
  <si>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</si>
  <si>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</si>
  <si>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</si>
  <si>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</si>
  <si>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</si>
  <si>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</si>
  <si>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</si>
  <si>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</si>
  <si>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</si>
  <si>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</si>
  <si>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</si>
  <si>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</si>
  <si>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</si>
  <si>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</si>
  <si>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</si>
  <si>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</si>
  <si>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</si>
  <si>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</si>
  <si>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</si>
  <si>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</si>
  <si>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</si>
  <si>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</si>
  <si>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</si>
  <si>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</si>
  <si>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</si>
  <si>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</si>
  <si>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</si>
  <si>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</si>
  <si>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</si>
  <si>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</si>
  <si>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</si>
  <si>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</si>
  <si>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</si>
  <si>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</si>
  <si>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</si>
  <si>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</si>
  <si>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</si>
  <si>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</si>
  <si>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</si>
  <si>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</si>
  <si>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</si>
  <si>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</si>
  <si>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</si>
  <si>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</si>
  <si>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</si>
  <si>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</si>
  <si>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</si>
  <si>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</si>
  <si>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</si>
  <si>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</si>
  <si>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</si>
  <si>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</si>
  <si>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</si>
  <si>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</si>
  <si>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</si>
  <si>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</si>
  <si>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</si>
  <si>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</si>
  <si>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</si>
  <si>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</si>
  <si>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</si>
  <si>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</si>
  <si>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</si>
  <si>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</si>
  <si>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</si>
  <si>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</si>
  <si>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</si>
  <si>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</si>
  <si>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</si>
  <si>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</si>
  <si>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</si>
  <si>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</si>
  <si>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</si>
  <si>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</si>
  <si>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</si>
  <si>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</si>
  <si>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</si>
  <si>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</si>
  <si>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</si>
  <si>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</si>
  <si>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</si>
  <si>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</si>
  <si>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</si>
  <si>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</si>
  <si>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</si>
  <si>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</si>
  <si>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</si>
  <si>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</si>
  <si>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</si>
  <si>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</si>
  <si>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</si>
  <si>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</si>
  <si>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</si>
  <si>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</si>
  <si>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</si>
  <si>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</si>
  <si>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</si>
  <si>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</si>
  <si>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</si>
  <si>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</si>
  <si>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</si>
  <si>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</si>
  <si>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</si>
  <si>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</si>
  <si>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</si>
  <si>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</si>
  <si>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</si>
  <si>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</si>
  <si>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</si>
  <si>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</si>
  <si>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</si>
  <si>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</si>
  <si>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</si>
  <si>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</si>
  <si>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</si>
  <si>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</si>
  <si>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</si>
  <si>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</si>
  <si>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</si>
  <si>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</si>
  <si>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</si>
  <si>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</si>
  <si>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</si>
  <si>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</si>
  <si>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</si>
  <si>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</si>
  <si>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</si>
  <si>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</si>
  <si>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</si>
  <si>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</si>
  <si>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</si>
  <si>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</si>
  <si>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</si>
  <si>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</si>
  <si>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</si>
  <si>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</si>
  <si>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</si>
  <si>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</si>
  <si>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</si>
  <si>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</si>
  <si>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</si>
  <si>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</si>
  <si>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</si>
  <si>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</si>
  <si>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</si>
  <si>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</si>
  <si>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</si>
  <si>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</si>
  <si>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</si>
  <si>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</si>
  <si>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</si>
  <si>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</si>
  <si>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</si>
  <si>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</si>
  <si>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</si>
  <si>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</si>
  <si>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</si>
  <si>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</si>
  <si>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</si>
  <si>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</si>
  <si>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</si>
  <si>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</si>
  <si>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</si>
  <si>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</si>
  <si>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</si>
  <si>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</si>
  <si>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</si>
  <si>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</si>
  <si>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</si>
  <si>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</si>
  <si>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</si>
  <si>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</si>
  <si>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</si>
  <si>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</si>
  <si>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</si>
  <si>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</si>
  <si>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</si>
  <si>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</si>
  <si>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</si>
  <si>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</si>
  <si>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</si>
  <si>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</si>
  <si>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</si>
  <si>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</si>
  <si>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</si>
  <si>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</si>
  <si>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</si>
  <si>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</si>
  <si>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</si>
  <si>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</si>
  <si>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</si>
  <si>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</si>
  <si>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</si>
  <si>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</si>
  <si>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</si>
  <si>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</si>
  <si>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</si>
  <si>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</si>
  <si>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</si>
  <si>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</si>
  <si>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</si>
  <si>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</si>
  <si>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</si>
  <si>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</si>
  <si>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</si>
  <si>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</si>
  <si>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</si>
  <si>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</si>
  <si>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</si>
  <si>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</si>
  <si>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</si>
  <si>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</si>
  <si>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</si>
  <si>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</si>
  <si>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</si>
  <si>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</si>
  <si>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</si>
  <si>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</si>
  <si>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</si>
  <si>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</si>
  <si>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</si>
  <si>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</si>
  <si>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</si>
  <si>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</si>
  <si>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</si>
  <si>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</si>
  <si>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</si>
  <si>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</si>
  <si>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</si>
  <si>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</si>
  <si>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</si>
  <si>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</si>
  <si>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</si>
  <si>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</si>
  <si>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</si>
  <si>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</si>
  <si>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</si>
  <si>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</si>
  <si>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</si>
  <si>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</si>
  <si>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</si>
  <si>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</si>
  <si>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</si>
  <si>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</si>
  <si>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</si>
  <si>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</si>
  <si>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</si>
  <si>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</si>
  <si>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</si>
  <si>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</si>
  <si>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</si>
  <si>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</si>
  <si>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</si>
  <si>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</si>
  <si>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</si>
  <si>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</si>
  <si>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</si>
  <si>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</si>
  <si>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</si>
  <si>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</si>
  <si>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</si>
  <si>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</si>
  <si>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</si>
  <si>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</si>
  <si>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</si>
  <si>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</si>
  <si>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</si>
  <si>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</si>
  <si>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</si>
  <si>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</si>
  <si>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</si>
  <si>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</si>
  <si>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</si>
  <si>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</si>
  <si>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</si>
  <si>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</si>
  <si>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</si>
  <si>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</si>
  <si>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</si>
  <si>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</si>
  <si>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</si>
  <si>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</si>
  <si>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</si>
  <si>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</si>
  <si>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</si>
  <si>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</si>
  <si>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</si>
  <si>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</si>
  <si>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</si>
  <si>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</si>
  <si>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</si>
  <si>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</si>
  <si>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</si>
  <si>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</si>
  <si>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</si>
  <si>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</si>
  <si>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</si>
  <si>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</si>
  <si>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</si>
  <si>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</si>
  <si>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</si>
  <si>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</si>
  <si>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</si>
  <si>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</si>
  <si>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</si>
  <si>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</si>
  <si>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</si>
  <si>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</si>
  <si>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</si>
  <si>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</si>
  <si>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</si>
  <si>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</si>
  <si>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</si>
  <si>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</si>
  <si>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</si>
  <si>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</si>
  <si>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</si>
  <si>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</si>
  <si>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</si>
  <si>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</si>
  <si>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</si>
  <si>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</si>
  <si>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</si>
  <si>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</si>
  <si>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</si>
  <si>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</si>
  <si>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</si>
  <si>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</si>
  <si>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</si>
  <si>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</si>
  <si>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</si>
  <si>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</si>
  <si>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</si>
  <si>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</si>
  <si>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</si>
  <si>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</si>
  <si>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</si>
  <si>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</si>
  <si>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</si>
  <si>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</si>
  <si>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</si>
  <si>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</si>
  <si>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</si>
  <si>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</si>
  <si>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</si>
  <si>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</si>
  <si>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</si>
  <si>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</si>
  <si>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</si>
  <si>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</si>
  <si>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</si>
  <si>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</si>
  <si>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</si>
  <si>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</si>
  <si>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</si>
  <si>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</si>
  <si>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</si>
  <si>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</si>
  <si>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</si>
  <si>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</si>
  <si>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</si>
  <si>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</si>
  <si>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</si>
  <si>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</si>
  <si>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</si>
  <si>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</si>
  <si>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</si>
  <si>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</si>
  <si>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</si>
  <si>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</si>
  <si>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</si>
  <si>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</si>
  <si>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</si>
  <si>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</si>
  <si>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</si>
  <si>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</si>
  <si>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</si>
  <si>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</si>
  <si>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</si>
  <si>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</si>
  <si>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</si>
  <si>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</si>
  <si>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</si>
  <si>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</si>
  <si>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</si>
  <si>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</si>
  <si>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</si>
  <si>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</si>
  <si>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</si>
  <si>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</si>
  <si>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</si>
  <si>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</si>
  <si>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</si>
  <si>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</si>
  <si>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</si>
  <si>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</si>
  <si>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</si>
  <si>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</si>
  <si>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</si>
  <si>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</si>
  <si>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</si>
  <si>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</si>
  <si>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</si>
  <si>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</si>
  <si>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</si>
  <si>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</si>
  <si>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</si>
  <si>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</si>
  <si>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</si>
  <si>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</si>
  <si>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</si>
  <si>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</si>
  <si>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</si>
  <si>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</si>
  <si>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</si>
  <si>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</si>
  <si>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</si>
  <si>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</si>
  <si>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</si>
  <si>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</si>
  <si>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</si>
  <si>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</si>
  <si>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</si>
  <si>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</si>
  <si>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</si>
  <si>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</si>
  <si>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</si>
  <si>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</si>
  <si>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</si>
  <si>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</si>
  <si>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</si>
  <si>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</si>
  <si>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</si>
  <si>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</si>
  <si>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</si>
  <si>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</si>
  <si>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</si>
  <si>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</si>
  <si>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</si>
  <si>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</si>
  <si>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</si>
  <si>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</si>
  <si>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</si>
  <si>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</si>
  <si>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</si>
  <si>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</si>
  <si>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</si>
  <si>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</si>
  <si>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</si>
  <si>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</si>
  <si>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</si>
  <si>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</si>
  <si>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</si>
  <si>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</si>
  <si>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</si>
  <si>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</si>
  <si>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</si>
  <si>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</si>
  <si>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</si>
  <si>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</si>
  <si>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</si>
  <si>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</si>
  <si>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</si>
  <si>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</si>
  <si>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</si>
  <si>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</si>
  <si>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</si>
  <si>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</si>
  <si>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</si>
  <si>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</si>
  <si>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</si>
  <si>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</si>
  <si>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</si>
  <si>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</si>
  <si>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</si>
  <si>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</si>
  <si>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</si>
  <si>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</si>
  <si>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</si>
  <si>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</si>
  <si>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</si>
  <si>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</si>
  <si>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</si>
  <si>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</si>
  <si>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</si>
  <si>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</si>
  <si>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</si>
  <si>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</si>
  <si>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</si>
  <si>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</si>
  <si>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</si>
  <si>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</si>
  <si>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</si>
  <si>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</si>
  <si>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</si>
  <si>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</si>
  <si>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</si>
  <si>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</si>
  <si>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</si>
  <si>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</si>
  <si>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</si>
  <si>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</si>
  <si>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</si>
  <si>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</si>
  <si>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</si>
  <si>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</si>
  <si>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</si>
  <si>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</si>
  <si>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</si>
  <si>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</si>
  <si>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</si>
  <si>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</si>
  <si>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</si>
  <si>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</si>
  <si>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</si>
  <si>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</si>
  <si>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</si>
  <si>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</si>
  <si>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</si>
  <si>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</si>
  <si>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</si>
  <si>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</si>
  <si>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</si>
  <si>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</si>
  <si>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</si>
  <si>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</si>
  <si>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</si>
  <si>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</si>
  <si>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</si>
  <si>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</si>
  <si>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</si>
  <si>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</si>
  <si>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</si>
  <si>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</si>
  <si>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</si>
  <si>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</si>
  <si>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</si>
  <si>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</si>
  <si>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</si>
  <si>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</si>
  <si>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</si>
  <si>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</si>
  <si>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</si>
  <si>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</si>
  <si>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</si>
  <si>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</si>
  <si>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</si>
  <si>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</si>
  <si>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</si>
  <si>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</si>
  <si>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</si>
  <si>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</si>
  <si>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</si>
  <si>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</si>
  <si>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</si>
  <si>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</si>
  <si>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</si>
  <si>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</si>
  <si>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</si>
  <si>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</si>
  <si>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</si>
  <si>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</si>
  <si>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</si>
  <si>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</si>
  <si>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</si>
  <si>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</si>
  <si>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</si>
  <si>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</si>
  <si>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</si>
  <si>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</si>
  <si>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</si>
  <si>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</si>
  <si>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</si>
  <si>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</si>
  <si>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</si>
  <si>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</si>
  <si>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</si>
  <si>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</si>
  <si>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</si>
  <si>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</si>
  <si>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</si>
  <si>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</si>
  <si>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</si>
  <si>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</si>
  <si>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</si>
  <si>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</si>
  <si>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</si>
  <si>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</si>
  <si>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</si>
  <si>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</si>
  <si>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</si>
  <si>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</si>
  <si>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</si>
  <si>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</si>
  <si>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</si>
  <si>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</si>
  <si>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</si>
  <si>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</si>
  <si>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</si>
  <si>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</si>
  <si>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</si>
  <si>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</si>
  <si>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</si>
  <si>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</si>
  <si>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</si>
  <si>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</si>
  <si>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</si>
  <si>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</si>
  <si>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</si>
  <si>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</si>
  <si>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</si>
  <si>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</si>
  <si>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</si>
  <si>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</si>
  <si>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</si>
  <si>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</si>
  <si>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</si>
  <si>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</si>
  <si>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</si>
  <si>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</si>
  <si>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</si>
  <si>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</si>
  <si>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</si>
  <si>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</si>
  <si>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</si>
  <si>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</si>
  <si>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</si>
  <si>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</si>
  <si>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</si>
  <si>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</si>
  <si>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</si>
  <si>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</si>
  <si>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</si>
  <si>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</si>
  <si>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</si>
  <si>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</si>
  <si>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</si>
  <si>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</si>
  <si>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</si>
  <si>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</si>
  <si>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</si>
  <si>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</si>
  <si>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</si>
  <si>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</si>
  <si>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</si>
  <si>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</si>
  <si>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</si>
  <si>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</si>
  <si>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</si>
  <si>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</si>
  <si>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</si>
  <si>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</si>
  <si>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</si>
  <si>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</si>
  <si>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</si>
  <si>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</si>
  <si>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</si>
  <si>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</si>
  <si>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</si>
  <si>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</si>
  <si>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</si>
  <si>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</si>
  <si>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</si>
  <si>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</si>
  <si>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</si>
  <si>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</si>
  <si>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</si>
  <si>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</si>
  <si>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</si>
  <si>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</si>
  <si>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</si>
  <si>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</si>
  <si>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</si>
  <si>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</si>
  <si>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</si>
  <si>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</si>
  <si>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</si>
  <si>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</si>
  <si>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</si>
  <si>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</si>
  <si>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</si>
  <si>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</si>
  <si>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</si>
  <si>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</si>
  <si>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</si>
  <si>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</si>
  <si>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</si>
  <si>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</si>
  <si>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</si>
  <si>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</si>
  <si>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</si>
  <si>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</si>
  <si>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</si>
  <si>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</si>
  <si>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</si>
  <si>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</si>
  <si>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</si>
  <si>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</si>
  <si>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</si>
  <si>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</si>
  <si>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</si>
  <si>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</si>
  <si>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</si>
  <si>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</si>
  <si>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</si>
  <si>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</si>
  <si>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</si>
  <si>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</si>
  <si>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</si>
  <si>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</si>
  <si>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</si>
  <si>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</si>
  <si>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</si>
  <si>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</si>
  <si>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</si>
  <si>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</si>
  <si>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</si>
  <si>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</si>
  <si>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</si>
  <si>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</si>
  <si>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</si>
  <si>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</si>
  <si>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</si>
  <si>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</si>
  <si>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</si>
  <si>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</si>
  <si>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</si>
  <si>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</si>
  <si>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</si>
  <si>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</si>
  <si>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</si>
  <si>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</si>
  <si>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</si>
  <si>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</si>
  <si>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</si>
  <si>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</si>
  <si>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</si>
  <si>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</si>
  <si>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</si>
  <si>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</si>
  <si>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</si>
  <si>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</si>
  <si>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</si>
  <si>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</si>
  <si>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</si>
  <si>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</si>
  <si>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</si>
  <si>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</si>
  <si>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</si>
  <si>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</si>
  <si>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</si>
  <si>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</si>
  <si>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</si>
  <si>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</si>
  <si>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</si>
  <si>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</si>
  <si>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</si>
  <si>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</si>
  <si>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</si>
  <si>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</si>
  <si>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</si>
  <si>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</si>
  <si>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</si>
  <si>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</si>
  <si>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</si>
  <si>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</si>
  <si>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</si>
  <si>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</si>
  <si>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</si>
  <si>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</si>
  <si>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</si>
  <si>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</si>
  <si>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</si>
  <si>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</si>
  <si>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</si>
  <si>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</si>
  <si>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</si>
  <si>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</si>
  <si>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</si>
  <si>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</si>
  <si>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</si>
  <si>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</si>
  <si>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</si>
  <si>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</si>
  <si>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</si>
  <si>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</si>
  <si>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</si>
  <si>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</si>
  <si>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</si>
  <si>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</si>
  <si>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</si>
  <si>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</si>
  <si>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</si>
  <si>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</si>
  <si>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</si>
  <si>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</si>
  <si>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</si>
  <si>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</si>
  <si>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</si>
  <si>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</si>
  <si>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</si>
  <si>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</si>
  <si>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</si>
  <si>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</si>
  <si>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</si>
  <si>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</si>
  <si>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</si>
  <si>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</si>
  <si>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</si>
  <si>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</si>
  <si>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</si>
  <si>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</si>
  <si>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</si>
  <si>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</si>
  <si>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</si>
  <si>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</si>
  <si>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</si>
  <si>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</si>
  <si>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</si>
  <si>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</si>
  <si>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</si>
  <si>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</si>
  <si>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</si>
  <si>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</si>
  <si>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</si>
  <si>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</si>
  <si>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</si>
  <si>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</si>
  <si>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</si>
  <si>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</si>
  <si>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</si>
  <si>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</si>
  <si>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</si>
  <si>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</si>
  <si>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</si>
  <si>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</si>
  <si>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</si>
  <si>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</si>
  <si>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</si>
  <si>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</si>
  <si>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</si>
  <si>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</si>
  <si>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</si>
  <si>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</si>
  <si>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</si>
  <si>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</si>
  <si>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</si>
  <si>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</si>
  <si>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</si>
  <si>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</si>
  <si>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</si>
  <si>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</si>
  <si>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</si>
  <si>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</si>
  <si>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</si>
  <si>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</si>
  <si>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</si>
  <si>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</si>
  <si>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</si>
  <si>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</si>
  <si>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</si>
  <si>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</si>
  <si>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</si>
  <si>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</si>
  <si>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</si>
  <si>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</si>
  <si>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</si>
  <si>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</si>
  <si>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</si>
  <si>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</si>
  <si>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</si>
  <si>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</si>
  <si>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</si>
  <si>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</si>
  <si>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</si>
  <si>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</si>
  <si>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</si>
  <si>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</si>
  <si>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</si>
  <si>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</si>
  <si>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</si>
  <si>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</si>
  <si>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</si>
  <si>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</si>
  <si>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</si>
  <si>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</si>
  <si>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</si>
  <si>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</si>
  <si>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</si>
  <si>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</si>
  <si>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</si>
  <si>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</si>
  <si>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</si>
  <si>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</si>
  <si>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</si>
  <si>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</si>
  <si>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</si>
  <si>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</si>
  <si>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</si>
  <si>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</si>
  <si>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</si>
  <si>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</si>
  <si>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</si>
  <si>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</si>
  <si>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</si>
  <si>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</si>
  <si>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</si>
  <si>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</si>
  <si>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</si>
  <si>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</si>
  <si>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</si>
  <si>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</si>
  <si>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</si>
  <si>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</si>
  <si>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</si>
  <si>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</si>
  <si>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</si>
  <si>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</si>
  <si>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</si>
  <si>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</si>
  <si>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</si>
  <si>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</si>
  <si>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</si>
  <si>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</si>
  <si>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</si>
  <si>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</si>
  <si>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</si>
  <si>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</si>
  <si>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</si>
  <si>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</si>
  <si>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</si>
  <si>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</si>
  <si>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</si>
  <si>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</si>
  <si>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</si>
  <si>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</si>
  <si>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</si>
  <si>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</si>
  <si>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</si>
  <si>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</si>
  <si>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</si>
  <si>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</si>
  <si>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</si>
  <si>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</si>
  <si>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</si>
  <si>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</si>
  <si>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</si>
  <si>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</si>
  <si>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</si>
  <si>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</si>
  <si>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</si>
  <si>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</si>
  <si>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</si>
  <si>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</si>
  <si>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</si>
  <si>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</si>
  <si>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</si>
  <si>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</si>
  <si>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</si>
  <si>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</si>
  <si>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</si>
  <si>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</si>
  <si>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</si>
  <si>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</si>
  <si>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</si>
  <si>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</si>
  <si>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</si>
  <si>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</si>
  <si>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</si>
  <si>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</si>
  <si>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</si>
  <si>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</si>
  <si>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</si>
  <si>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</si>
  <si>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</si>
  <si>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</si>
  <si>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</si>
  <si>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</si>
  <si>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</si>
  <si>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</si>
  <si>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</si>
  <si>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</si>
  <si>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</si>
  <si>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</si>
  <si>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</si>
  <si>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</si>
  <si>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</si>
  <si>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</si>
  <si>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</si>
  <si>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</si>
  <si>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</si>
  <si>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</si>
  <si>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</si>
  <si>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</si>
  <si>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</si>
  <si>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</si>
  <si>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</si>
  <si>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</si>
  <si>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</si>
  <si>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</si>
  <si>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</si>
  <si>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</si>
  <si>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</si>
  <si>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</si>
  <si>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</si>
  <si>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</si>
  <si>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</si>
  <si>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</si>
  <si>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</si>
  <si>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</si>
  <si>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</si>
  <si>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</si>
  <si>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</si>
  <si>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</si>
  <si>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</si>
  <si>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</si>
  <si>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</si>
  <si>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</si>
  <si>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</si>
  <si>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</si>
  <si>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</si>
  <si>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</si>
  <si>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</si>
  <si>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</si>
  <si>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</si>
  <si>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</si>
  <si>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</si>
  <si>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</si>
  <si>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</si>
  <si>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</si>
  <si>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</si>
  <si>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</si>
  <si>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</si>
  <si>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</si>
  <si>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</si>
  <si>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</si>
  <si>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</si>
  <si>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</si>
  <si>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</si>
  <si>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</si>
  <si>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</si>
  <si>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</si>
  <si>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</si>
  <si>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</si>
  <si>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</si>
  <si>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</si>
  <si>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</si>
  <si>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</si>
  <si>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</si>
  <si>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</si>
  <si>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</si>
  <si>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</si>
  <si>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</si>
  <si>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</si>
  <si>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</si>
  <si>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</si>
  <si>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</si>
  <si>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</si>
  <si>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</si>
  <si>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</si>
  <si>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</si>
  <si>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</si>
  <si>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</si>
  <si>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</si>
  <si>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</si>
  <si>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</si>
  <si>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</si>
  <si>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</si>
  <si>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</si>
  <si>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</si>
  <si>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</si>
  <si>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</si>
  <si>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</si>
  <si>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</si>
  <si>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</si>
  <si>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</si>
  <si>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</si>
  <si>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</si>
  <si>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</si>
  <si>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</si>
  <si>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</si>
  <si>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</si>
  <si>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</si>
  <si>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</si>
  <si>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</si>
  <si>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</si>
  <si>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</si>
  <si>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</si>
  <si>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</si>
  <si>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</si>
  <si>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</si>
  <si>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</si>
  <si>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</si>
  <si>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</si>
  <si>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</si>
  <si>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</si>
  <si>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</si>
  <si>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</si>
  <si>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</si>
  <si>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</si>
  <si>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</si>
  <si>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</si>
  <si>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</si>
  <si>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</si>
  <si>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</si>
  <si>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</si>
  <si>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</si>
  <si>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</si>
  <si>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</si>
  <si>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</si>
  <si>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</si>
  <si>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</si>
  <si>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</si>
  <si>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</si>
  <si>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</si>
  <si>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</si>
  <si>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</si>
  <si>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</si>
  <si>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</si>
  <si>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</si>
  <si>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</si>
  <si>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</si>
  <si>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</si>
  <si>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</si>
  <si>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</si>
  <si>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</si>
  <si>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</si>
  <si>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</si>
  <si>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</si>
  <si>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</si>
  <si>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</si>
  <si>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</si>
  <si>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</si>
  <si>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</si>
  <si>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</si>
  <si>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</si>
  <si>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</si>
  <si>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</si>
  <si>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</si>
  <si>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</si>
  <si>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</si>
  <si>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</si>
  <si>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</si>
  <si>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</si>
  <si>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</si>
  <si>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</si>
  <si>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</si>
  <si>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</si>
  <si>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</si>
  <si>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</si>
  <si>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</si>
  <si>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</si>
  <si>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</si>
  <si>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</si>
  <si>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</si>
  <si>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</si>
  <si>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</si>
  <si>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</si>
  <si>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</si>
  <si>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</si>
  <si>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</si>
  <si>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</si>
  <si>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</si>
  <si>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</si>
  <si>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</si>
  <si>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</si>
  <si>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</si>
  <si>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</si>
  <si>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</si>
  <si>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</si>
  <si>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</si>
  <si>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</si>
  <si>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</si>
  <si>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</si>
  <si>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</si>
  <si>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</si>
  <si>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</si>
  <si>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</si>
  <si>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</si>
  <si>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</si>
  <si>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</si>
  <si>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</si>
  <si>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</si>
  <si>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</si>
  <si>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</si>
  <si>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</si>
  <si>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</si>
  <si>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</si>
  <si>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</si>
  <si>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</si>
  <si>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</si>
  <si>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</si>
  <si>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</si>
  <si>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</si>
  <si>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</si>
  <si>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</si>
  <si>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</si>
  <si>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</si>
  <si>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</si>
  <si>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</si>
  <si>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</si>
  <si>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</si>
  <si>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</si>
  <si>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</si>
  <si>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</si>
  <si>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</si>
  <si>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</si>
  <si>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</si>
  <si>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</si>
  <si>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</si>
  <si>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</si>
  <si>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</si>
  <si>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</si>
  <si>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</si>
  <si>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</si>
  <si>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</si>
  <si>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</si>
  <si>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</si>
  <si>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</si>
  <si>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</si>
  <si>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</si>
  <si>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</si>
  <si>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</si>
  <si>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</si>
  <si>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</si>
  <si>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</si>
  <si>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</si>
  <si>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</si>
  <si>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</si>
  <si>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</si>
  <si>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</si>
  <si>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</si>
  <si>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</si>
  <si>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</si>
  <si>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</si>
  <si>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</si>
  <si>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</si>
  <si>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</si>
  <si>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</si>
  <si>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</si>
  <si>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</si>
  <si>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</si>
  <si>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</si>
  <si>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</si>
  <si>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</si>
  <si>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</si>
  <si>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</si>
  <si>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</si>
  <si>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</si>
  <si>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</si>
  <si>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</si>
  <si>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</si>
  <si>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</si>
  <si>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</si>
  <si>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</si>
  <si>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</si>
  <si>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</si>
  <si>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</si>
  <si>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</si>
  <si>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</si>
  <si>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</si>
  <si>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</si>
  <si>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</si>
  <si>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</si>
  <si>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</si>
  <si>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</si>
  <si>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</si>
  <si>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</si>
  <si>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</si>
  <si>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</si>
  <si>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</si>
  <si>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</si>
  <si>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</si>
  <si>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</si>
  <si>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</si>
  <si>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</si>
  <si>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</si>
  <si>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</si>
  <si>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</si>
  <si>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</si>
  <si>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</si>
  <si>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</si>
  <si>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</si>
  <si>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</si>
  <si>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</si>
  <si>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</si>
  <si>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</si>
  <si>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</si>
  <si>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</si>
  <si>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</si>
  <si>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</si>
  <si>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</si>
  <si>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</si>
  <si>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</si>
  <si>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</si>
  <si>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</si>
  <si>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</si>
  <si>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</si>
  <si>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</si>
  <si>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</si>
  <si>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</si>
  <si>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</si>
  <si>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</si>
  <si>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</si>
  <si>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</si>
  <si>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</si>
  <si>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</si>
  <si>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</si>
  <si>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</si>
  <si>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</si>
  <si>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</si>
  <si>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</si>
  <si>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</si>
  <si>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</si>
  <si>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</si>
  <si>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</si>
  <si>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</si>
  <si>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</si>
  <si>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</si>
  <si>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</si>
  <si>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</si>
  <si>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</si>
  <si>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</si>
  <si>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</si>
  <si>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</si>
  <si>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</si>
  <si>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</si>
  <si>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</si>
  <si>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PCM-20251009-00002121</t>
  </si>
  <si>
    <t xml:space="preserve"> site located in USF area access at night </t>
  </si>
  <si>
    <t>PCM-20251009-00002174</t>
  </si>
  <si>
    <t xml:space="preserve">team on way need 60 min </t>
  </si>
  <si>
    <t>PCM-20251009-00002251</t>
  </si>
  <si>
    <t>Critical</t>
  </si>
  <si>
    <t xml:space="preserve">team on way ETA 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</si>
  <si>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</si>
  <si>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</si>
  <si>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</si>
  <si>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</si>
  <si>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</si>
  <si>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</si>
  <si>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</si>
  <si>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</si>
  <si>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</si>
  <si>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</si>
  <si>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</si>
  <si>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</si>
  <si>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</si>
  <si>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</si>
  <si>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</si>
  <si>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</si>
  <si>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</si>
  <si>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</si>
  <si>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</si>
  <si>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</si>
  <si>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</si>
  <si>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</si>
  <si>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</si>
  <si>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</si>
  <si>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</si>
  <si>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</si>
  <si>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</si>
  <si>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</si>
  <si>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</si>
  <si>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</si>
  <si>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</si>
  <si>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</si>
  <si>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</si>
  <si>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</si>
  <si>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</si>
  <si>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</si>
  <si>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</si>
  <si>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</si>
  <si>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</si>
  <si>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</si>
  <si>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</si>
  <si>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</si>
  <si>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</si>
  <si>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</si>
  <si>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</si>
  <si>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</si>
  <si>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</si>
  <si>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</si>
  <si>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</si>
  <si>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</si>
  <si>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</si>
  <si>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</si>
  <si>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</si>
  <si>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</si>
  <si>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</si>
  <si>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</si>
  <si>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</si>
  <si>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</si>
  <si>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</si>
  <si>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</si>
  <si>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</si>
  <si>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</si>
  <si>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</si>
  <si>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</si>
  <si>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</si>
  <si>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</si>
  <si>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</si>
  <si>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</si>
  <si>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</si>
  <si>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</si>
  <si>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</si>
  <si>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</si>
  <si>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</si>
  <si>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</si>
  <si>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</si>
  <si>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</si>
  <si>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</si>
  <si>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</si>
  <si>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</si>
  <si>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</si>
  <si>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</si>
  <si>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</si>
  <si>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</si>
  <si>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</si>
  <si>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</si>
  <si>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PCM-20251009-00001714</t>
  </si>
  <si>
    <t xml:space="preserve">site has Access issue as located inside Desert USF can’t access at night Access Time from Sunset to Sunrise till 5:00 PM </t>
  </si>
  <si>
    <t>PCM-20251009-00002103</t>
  </si>
  <si>
    <t>Team at site checking access</t>
  </si>
  <si>
    <t xml:space="preserve"> PCM-20250215-00000830 </t>
  </si>
  <si>
    <t>LTE site still down and  site located in aramco area access issue need special permission</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</si>
  <si>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</si>
  <si>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</si>
  <si>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</si>
  <si>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</si>
  <si>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</si>
  <si>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</si>
  <si>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PCM-20251009-00002104</t>
  </si>
  <si>
    <t xml:space="preserve">Site has access night issue as located in mountain area </t>
  </si>
  <si>
    <t>PCM-20251009-00002310</t>
  </si>
  <si>
    <t>EM team moved ETA: 35 min</t>
  </si>
  <si>
    <t>PCM-20251009-00002304</t>
  </si>
  <si>
    <t>EM team moved ETA: min</t>
  </si>
  <si>
    <t>TT-20251009-00526, NO PCM</t>
  </si>
  <si>
    <t>N/A</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</si>
  <si>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</si>
  <si>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</si>
  <si>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</si>
  <si>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</si>
  <si>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</si>
  <si>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</si>
  <si>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</si>
  <si>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</si>
  <si>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PCM-20251009-00001909</t>
  </si>
  <si>
    <t>night access // Warzone Area, Army checkpoint is not allowing to cross</t>
  </si>
  <si>
    <t>PCM-20251009-00002300</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</si>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</sst>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xf numFmtId="0" fontId="31" fillId="0" borderId="0" xfId="0" applyFont="1"/>
    <xf numFmtId="164" fontId="29"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3" totalsRowShown="0" headerRowDxfId="174" dataDxfId="173" headerRowBorderDxfId="171" tableBorderDxfId="172" totalsRowBorderDxfId="170">
  <autoFilter ref="A1:L6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9" totalsRowShown="0" headerRowDxfId="157" dataDxfId="156" headerRowBorderDxfId="154" tableBorderDxfId="155" totalsRowBorderDxfId="153">
  <autoFilter ref="A1:CJ18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2" totalsRowShown="0" headerRowDxfId="64" dataDxfId="63" headerRowBorderDxfId="61" tableBorderDxfId="62">
  <autoFilter ref="A1:L11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6" totalsRowShown="0" headerRowDxfId="48" dataDxfId="47" headerRowBorderDxfId="45" tableBorderDxfId="46" totalsRowBorderDxfId="44">
  <autoFilter ref="A1:L4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2" totalsRowShown="0" headerRowDxfId="31" dataDxfId="30" headerRowBorderDxfId="28" tableBorderDxfId="29">
  <autoFilter ref="A1:L11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E14" sqref="E1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277.04678761574178</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17132</v>
      </c>
      <c r="E3" s="143" t="s">
        <v>38964</v>
      </c>
      <c r="F3" s="144">
        <v>45939.889097222222</v>
      </c>
      <c r="G3" s="145">
        <f ca="1">IFERROR(NOW()-F3,"")</f>
        <v>0.10611631944630062</v>
      </c>
      <c r="H3" s="144">
        <v>45939.883993055555</v>
      </c>
      <c r="I3" s="142" t="str">
        <f>IFERROR(VLOOKUP(D3,DB!A:F,6,0),"")</f>
        <v>Generator-SG</v>
      </c>
      <c r="J3" s="65" t="str">
        <f>IFERROR(VLOOKUP(D3,DB!A:G,7,0),"")</f>
        <v>Vandalized</v>
      </c>
      <c r="K3" s="146" t="s">
        <v>38967</v>
      </c>
      <c r="L3" s="147" t="str">
        <f>IFERROR(VLOOKUP(D3,DB!A:I,9,0),"")</f>
        <v>Latis</v>
      </c>
      <c r="M3" s="70"/>
      <c r="N3" s="70"/>
      <c r="O3" s="70"/>
    </row>
    <row r="4" spans="1:15" ht="15" customHeight="1">
      <c r="A4" s="141" t="s">
        <v>38968</v>
      </c>
      <c r="B4" s="142" t="str">
        <f>IFERROR(VLOOKUP(D4,DB!A:K,11,0),"")</f>
        <v>R1</v>
      </c>
      <c r="C4" s="142">
        <v>1</v>
      </c>
      <c r="D4" s="142" t="s">
        <v>18999</v>
      </c>
      <c r="E4" s="143" t="s">
        <v>38964</v>
      </c>
      <c r="F4" s="144">
        <v>45939.909201388888</v>
      </c>
      <c r="G4" s="145">
        <f ca="1">IFERROR(NOW()-F4,"")</f>
        <v>8.6012152780313045E-2</v>
      </c>
      <c r="H4" s="144">
        <v>45939.904328703706</v>
      </c>
      <c r="I4" s="142" t="str">
        <f>IFERROR(VLOOKUP(D4,DB!A:F,6,0),"")</f>
        <v>SCECO</v>
      </c>
      <c r="J4" s="65" t="str">
        <f>IFERROR(VLOOKUP(D4,DB!A:G,7,0),"")</f>
        <v>Dead</v>
      </c>
      <c r="K4" s="146" t="s">
        <v>38969</v>
      </c>
      <c r="L4" s="147" t="str">
        <f>IFERROR(VLOOKUP(D4,DB!A:I,9,0),"")</f>
        <v>Latis</v>
      </c>
      <c r="M4" s="70"/>
      <c r="N4" s="70"/>
      <c r="O4" s="70"/>
    </row>
    <row r="5" spans="1:15" ht="15" customHeight="1">
      <c r="A5" s="141" t="s">
        <v>38970</v>
      </c>
      <c r="B5" s="142" t="str">
        <f>IFERROR(VLOOKUP(D5,DB!A:K,11,0),"")</f>
        <v>R1</v>
      </c>
      <c r="C5" s="142">
        <v>5</v>
      </c>
      <c r="D5" s="142" t="s">
        <v>21536</v>
      </c>
      <c r="E5" s="143" t="s">
        <v>38971</v>
      </c>
      <c r="F5" s="144">
        <v>45939.949780092589</v>
      </c>
      <c r="G5" s="145">
        <f ca="1">IFERROR(NOW()-F5,"")</f>
        <v>4.5433449078700505E-2</v>
      </c>
      <c r="H5" s="144">
        <v>45939.939930555556</v>
      </c>
      <c r="I5" s="142" t="str">
        <f>IFERROR(VLOOKUP(D5,DB!A:F,6,0),"")</f>
        <v>Generator-DG</v>
      </c>
      <c r="J5" s="65" t="str">
        <f>IFERROR(VLOOKUP(D5,DB!A:G,7,0),"")</f>
        <v>Vandalized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45939.995213541668</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45939.995213541668</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45939.995213541668</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45939.995213541668</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45939.995213541668</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45939.995213541668</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45939.995213541668</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45939.995213541668</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45939.995213541668</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45939.995213541668</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45939.995213541668</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45939.995213541668</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45939.995213541668</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45939.995213541668</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45939.995213541668</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45939.995213541668</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45939.995213541668</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45939.995213541668</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45939.995213541668</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45939.995213541668</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45939.995213541668</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45939.995213541668</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45939.995213541668</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45939.995213541668</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45939.995213541668</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45939.995213541668</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45939.995213541668</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45939.995213541668</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45939.995213541668</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45939.995213541668</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45939.995213541668</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45939.995213541668</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45939.995213541668</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45939.995213541668</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45939.995213541668</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45939.995213541668</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45939.995213541668</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45939.995213541668</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45939.995213541668</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45939.995213541668</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45939.995213541668</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45939.995213541668</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45939.995213541668</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45939.995213541668</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45939.995213541668</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45939.995213541668</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45939.995213541668</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45939.995213541668</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45939.995213541668</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45939.995213541668</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45939.995213541668</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45939.995213541668</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45939.995213541668</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45939.995213541668</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45939.995213541668</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45939.995213541668</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45939.995213541668</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45939.995213541668</v>
      </c>
      <c r="H63" s="144"/>
      <c r="I63" s="142" t="str">
        <f>IFERROR(VLOOKUP(D63,DB!A:F,6,0),"")</f>
        <v/>
      </c>
      <c r="J63" s="65" t="str">
        <f>IFERROR(VLOOKUP(D63,DB!A:G,7,0),"")</f>
        <v/>
      </c>
      <c r="K63" s="146"/>
      <c r="L63" s="147" t="str">
        <f>IFERROR(VLOOKUP(D63,DB!A:I,9,0),"")</f>
        <v/>
      </c>
      <c r="M63" s="70"/>
      <c r="N63" s="70"/>
      <c r="O63" s="70"/>
    </row>
  </sheetData>
  <customSheetViews>
    <customSheetView guid="{F6042A99-DD27-4453-835D-0834D95730CC}" filter="1" showAutoFilter="1">
      <pageMargins left="0" right="0" top="0" bottom="0" header="0" footer="0"/>
      <autoFilter ref="B1:M1" xr:uid="{B839977C-CC15-4787-85C4-FEFCED8829B2}"/>
    </customSheetView>
  </customSheetViews>
  <dataValidations count="2">
    <dataValidation allowBlank="1" showInputMessage="1" showErrorMessage="1" sqref="E1" xr:uid="{5DBA255D-CDD9-49FB-AD3C-AF70AB4EE696}"/>
    <dataValidation type="list" allowBlank="1" showInputMessage="1" showErrorMessage="1" sqref="E2:E6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9"/>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38971</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133.26813020833652</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114.99537557870644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25613</v>
      </c>
      <c r="E6" s="120" t="s">
        <v>38964</v>
      </c>
      <c r="F6" s="121">
        <v>45939.713171296295</v>
      </c>
      <c r="G6" s="122">
        <f ca="1">IFERROR(NOW()-F6,"-")</f>
        <v>0.28204224537330447</v>
      </c>
      <c r="H6" s="121">
        <v>45939.707615740743</v>
      </c>
      <c r="I6" s="18" t="str">
        <f>IFERROR(VLOOKUP(D6,DB!A:F,6,0),"")</f>
        <v>Generator-SG</v>
      </c>
      <c r="J6" s="18" t="str">
        <f>IFERROR(VLOOKUP(D6,DB!A:G,7,0),"")</f>
        <v>Vandalized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1</v>
      </c>
      <c r="D7" s="18" t="s">
        <v>29202</v>
      </c>
      <c r="E7" s="120" t="s">
        <v>38964</v>
      </c>
      <c r="F7" s="121">
        <v>45939.88484953704</v>
      </c>
      <c r="G7" s="122">
        <f ca="1">IFERROR(NOW()-F7,"-")</f>
        <v>0.11036400462762685</v>
      </c>
      <c r="H7" s="121">
        <v>45939.879988425928</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45939.995213541668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45939.995213541668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45939.995213541668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45939.995213541668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45939.995213541668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45939.995213541668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45939.995213541668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45939.995213541668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45939.995213541668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45939.995213541668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45939.995213541668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45939.995213541668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45939.995213541668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45939.995213541668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45939.995213541668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45939.995213541668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45939.995213541668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45939.995213541668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45939.995213541668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45939.995213541668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45939.995213541668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45939.995213541668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45939.995213541668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45939.995213541668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45939.995213541668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45939.995213541668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45939.995213541668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45939.995213541668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45939.995213541668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45939.995213541668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45939.995213541668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45939.995213541668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45939.995213541668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45939.995213541668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45939.995213541668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45939.995213541668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45939.995213541668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45939.995213541668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45939.995213541668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45939.995213541668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45939.995213541668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45939.995213541668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45939.995213541668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45939.995213541668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45939.995213541668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45939.995213541668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45939.995213541668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45939.995213541668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45939.995213541668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45939.995213541668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45939.995213541668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45939.995213541668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45939.995213541668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45939.995213541668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45939.995213541668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45939.995213541668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45939.995213541668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45939.995213541668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45939.995213541668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45939.995213541668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45939.995213541668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45939.995213541668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45939.995213541668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45939.995213541668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45939.995213541668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45939.995213541668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45939.995213541668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45939.995213541668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45939.995213541668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45939.995213541668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45939.995213541668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45939.995213541668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45939.995213541668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45939.995213541668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45939.995213541668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45939.995213541668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45939.995213541668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45939.995213541668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45939.995213541668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45939.995213541668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45939.995213541668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45939.995213541668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45939.995213541668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45939.995213541668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45939.995213541668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45939.995213541668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45939.995213541668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45939.995213541668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45939.995213541668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45939.995213541668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45939.995213541668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45939.995213541668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45939.995213541668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45939.995213541668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45939.995213541668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45939.995213541668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45939.995213541668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45939.995213541668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45939.995213541668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45939.995213541668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45939.995213541668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45939.995213541668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45939.995213541668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45939.995213541668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45939.995213541668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45939.995213541668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45939.995213541668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45939.995213541668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45939.995213541668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45939.995213541668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45939.995213541668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45939.995213541668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45939.995213541668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45939.995213541668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45939.995213541668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45939.995213541668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45939.995213541668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45939.995213541668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45939.995213541668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45939.995213541668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45939.995213541668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45939.995213541668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45939.995213541668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45939.995213541668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45939.995213541668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45939.995213541668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45939.995213541668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45939.995213541668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45939.995213541668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45939.995213541668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45939.995213541668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45939.995213541668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45939.995213541668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45939.995213541668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45939.995213541668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45939.995213541668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45939.995213541668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45939.995213541668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45939.995213541668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45939.995213541668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45939.995213541668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45939.995213541668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45939.995213541668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45939.995213541668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45939.995213541668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45939.995213541668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45939.995213541668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45939.995213541668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45939.995213541668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45939.995213541668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45939.995213541668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45939.995213541668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45939.995213541668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45939.995213541668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45939.995213541668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45939.995213541668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45939.995213541668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45939.995213541668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45939.995213541668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45939.995213541668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45939.995213541668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45939.995213541668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45939.995213541668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45939.995213541668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45939.995213541668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45939.995213541668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45939.995213541668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45939.995213541668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45939.995213541668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45939.995213541668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45939.995213541668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45939.995213541668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45939.995213541668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45939.995213541668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45939.995213541668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45939.995213541668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45939.995213541668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45939.995213541668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45939.995213541668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45939.995213541668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45939.995213541668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45939.995213541668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sheetData>
  <dataValidations count="2">
    <dataValidation allowBlank="1" showInputMessage="1" showErrorMessage="1" sqref="E1" xr:uid="{4D935161-CDD3-4592-B877-3FB59C99E142}"/>
    <dataValidation type="list" allowBlank="1" showInputMessage="1" showErrorMessage="1" sqref="E3:E18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2"/>
  <sheetViews>
    <sheetView workbookViewId="0">
      <selection activeCell="A3" sqref="A3:XFD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5" ca="1" si="0">IFERROR(NOW()-F2,"-")</f>
        <v>45939.995213541668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45939.995213541668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45939.995213541668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45939.995213541668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45939.995213541668</v>
      </c>
      <c r="H6" s="22"/>
      <c r="I6" s="19" t="str">
        <f>IFERROR(VLOOKUP(D6,DB!A:F,6,0),"")</f>
        <v/>
      </c>
      <c r="J6" s="18" t="str">
        <f>IFERROR(VLOOKUP(D6,DB!A:G,7,0),"")</f>
        <v/>
      </c>
      <c r="K6" s="50"/>
      <c r="L6" s="23" t="str">
        <f>IFERROR(VLOOKUP(D6,DB!A:I,9,0),"")</f>
        <v/>
      </c>
    </row>
    <row r="7" spans="1:13" ht="15" customHeight="1">
      <c r="A7" s="19"/>
      <c r="B7" s="67" t="str">
        <f>IFERROR(VLOOKUP(C7,DB!A:K,11,0),"")</f>
        <v/>
      </c>
      <c r="C7" s="18"/>
      <c r="D7" s="18"/>
      <c r="E7" s="18"/>
      <c r="F7" s="20"/>
      <c r="G7" s="21">
        <f t="shared" ca="1" si="0"/>
        <v>45939.995213541668</v>
      </c>
      <c r="H7" s="22"/>
      <c r="I7" s="19" t="str">
        <f>IFERROR(VLOOKUP(C7,DB!A:F,6,0),"")</f>
        <v/>
      </c>
      <c r="J7" s="18" t="str">
        <f>IFERROR(VLOOKUP(C7,DB!A:G,7,0),"")</f>
        <v/>
      </c>
      <c r="K7" s="50"/>
      <c r="L7" s="23" t="str">
        <f>IFERROR(VLOOKUP(C7,DB!A:I,9,0),"")</f>
        <v/>
      </c>
    </row>
    <row r="8" spans="1:13" ht="15" customHeight="1">
      <c r="A8" s="19"/>
      <c r="B8" s="67" t="str">
        <f>IFERROR(VLOOKUP(D8,DB!A:K,11,0),"")</f>
        <v/>
      </c>
      <c r="C8" s="18"/>
      <c r="D8" s="18"/>
      <c r="E8" s="18"/>
      <c r="F8" s="20"/>
      <c r="G8" s="21">
        <f t="shared" ca="1" si="0"/>
        <v>45939.995213541668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45939.995213541668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45939.995213541668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45939.995213541668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45939.995213541668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45939.995213541668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45939.995213541668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45939.995213541668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45939.995213541668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45939.995213541668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45939.995213541668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45939.995213541668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45939.995213541668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45939.995213541668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45939.995213541668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45939.995213541668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45939.995213541668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45939.995213541668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ref="G26:G89" ca="1" si="1">IFERROR(NOW()-F26,"-")</f>
        <v>45939.995213541668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45939.995213541668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45939.995213541668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45939.995213541668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45939.995213541668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45939.995213541668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45939.995213541668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45939.995213541668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45939.995213541668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45939.995213541668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45939.995213541668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45939.995213541668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45939.995213541668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45939.995213541668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45939.995213541668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45939.995213541668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45939.995213541668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45939.995213541668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45939.995213541668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45939.995213541668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45939.995213541668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45939.995213541668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45939.995213541668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45939.995213541668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45939.995213541668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45939.995213541668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45939.995213541668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45939.995213541668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45939.995213541668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45939.995213541668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45939.995213541668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45939.995213541668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45939.995213541668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45939.995213541668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45939.995213541668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45939.995213541668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45939.995213541668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45939.995213541668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45939.995213541668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45939.995213541668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45939.995213541668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45939.995213541668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45939.995213541668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45939.995213541668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45939.995213541668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45939.995213541668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45939.995213541668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45939.995213541668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45939.995213541668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45939.995213541668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45939.995213541668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45939.995213541668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45939.995213541668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45939.995213541668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45939.995213541668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45939.995213541668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45939.995213541668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45939.995213541668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45939.995213541668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45939.995213541668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45939.995213541668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45939.995213541668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45939.995213541668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45939.995213541668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ref="G90:G153" ca="1" si="2">IFERROR(NOW()-F90,"-")</f>
        <v>45939.995213541668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45939.995213541668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45939.995213541668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45939.995213541668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45939.995213541668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45939.995213541668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45939.995213541668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45939.995213541668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45939.995213541668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45939.995213541668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45939.995213541668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45939.995213541668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45939.995213541668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45939.995213541668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45939.995213541668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45939.995213541668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45939.995213541668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45939.995213541668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45939.995213541668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45939.995213541668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45939.995213541668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45939.995213541668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45939.995213541668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45939.995213541668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45939.995213541668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45939.995213541668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45939.995213541668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45939.995213541668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45939.995213541668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45939.995213541668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45939.995213541668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45939.995213541668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45939.995213541668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45939.995213541668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45939.995213541668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45939.995213541668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45939.995213541668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45939.995213541668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45939.995213541668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45939.995213541668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45939.995213541668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45939.995213541668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45939.995213541668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45939.995213541668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45939.995213541668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45939.995213541668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45939.995213541668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45939.995213541668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45939.995213541668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45939.995213541668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45939.995213541668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45939.995213541668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45939.995213541668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45939.995213541668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45939.995213541668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45939.995213541668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45939.995213541668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45939.995213541668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45939.995213541668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45939.995213541668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45939.995213541668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45939.995213541668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45939.995213541668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45939.995213541668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ref="G154:G217" ca="1" si="3">IFERROR(NOW()-F154,"-")</f>
        <v>45939.995213541668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45939.995213541668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45939.995213541668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45939.995213541668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45939.995213541668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45939.995213541668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45939.995213541668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45939.995213541668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45939.995213541668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45939.995213541668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45939.995213541668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45939.995213541668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45939.995213541668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45939.995213541668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45939.995213541668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45939.995213541668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45939.995213541668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45939.995213541668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45939.995213541668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45939.995213541668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45939.995213541668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45939.995213541668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45939.995213541668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45939.995213541668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45939.995213541668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45939.995213541668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45939.995213541668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45939.995213541668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45939.995213541668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45939.995213541668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45939.995213541668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45939.995213541668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45939.995213541668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45939.995213541668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45939.995213541668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45939.995213541668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45939.995213541668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45939.995213541668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45939.995213541668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45939.995213541668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45939.995213541668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45939.995213541668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45939.995213541668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45939.995213541668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45939.995213541668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45939.995213541668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45939.995213541668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45939.995213541668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45939.995213541668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45939.995213541668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45939.995213541668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45939.995213541668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45939.995213541668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45939.995213541668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45939.995213541668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45939.995213541668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45939.995213541668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45939.995213541668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45939.995213541668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45939.995213541668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45939.995213541668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45939.995213541668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45939.995213541668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45939.995213541668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ref="G218:G281" ca="1" si="4">IFERROR(NOW()-F218,"-")</f>
        <v>45939.995213541668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45939.995213541668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45939.995213541668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45939.995213541668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45939.995213541668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45939.995213541668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45939.995213541668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45939.995213541668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45939.995213541668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45939.995213541668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45939.995213541668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45939.995213541668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45939.995213541668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45939.995213541668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45939.995213541668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45939.995213541668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45939.995213541668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45939.995213541668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45939.995213541668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45939.995213541668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45939.995213541668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45939.995213541668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45939.995213541668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45939.995213541668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45939.995213541668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45939.995213541668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45939.995213541668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45939.995213541668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45939.995213541668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45939.995213541668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45939.995213541668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45939.995213541668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45939.995213541668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45939.995213541668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45939.995213541668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45939.995213541668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45939.995213541668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45939.995213541668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45939.995213541668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45939.995213541668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45939.995213541668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45939.995213541668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45939.995213541668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45939.995213541668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45939.995213541668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45939.995213541668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45939.995213541668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45939.995213541668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45939.995213541668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45939.995213541668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45939.995213541668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45939.995213541668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45939.995213541668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45939.995213541668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45939.995213541668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45939.995213541668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45939.995213541668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45939.995213541668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45939.995213541668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45939.995213541668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45939.995213541668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45939.995213541668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45939.995213541668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45939.995213541668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ref="G282:G345" ca="1" si="5">IFERROR(NOW()-F282,"-")</f>
        <v>45939.995213541668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45939.995213541668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45939.995213541668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45939.995213541668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45939.995213541668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45939.995213541668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45939.995213541668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45939.995213541668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45939.995213541668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45939.995213541668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45939.995213541668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45939.995213541668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45939.995213541668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45939.995213541668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45939.995213541668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45939.995213541668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45939.995213541668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45939.995213541668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45939.995213541668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45939.995213541668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45939.995213541668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45939.995213541668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45939.995213541668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45939.995213541668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45939.995213541668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45939.995213541668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45939.995213541668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45939.995213541668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45939.995213541668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45939.995213541668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45939.995213541668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45939.995213541668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45939.995213541668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45939.995213541668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45939.995213541668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45939.995213541668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45939.995213541668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45939.995213541668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45939.995213541668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45939.995213541668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45939.995213541668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45939.995213541668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45939.995213541668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45939.995213541668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45939.995213541668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45939.995213541668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45939.995213541668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45939.995213541668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45939.995213541668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45939.995213541668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45939.995213541668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45939.995213541668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45939.995213541668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45939.995213541668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45939.995213541668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45939.995213541668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45939.995213541668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45939.995213541668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45939.995213541668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45939.995213541668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45939.995213541668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45939.995213541668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45939.995213541668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45939.995213541668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ref="G346:G409" ca="1" si="6">IFERROR(NOW()-F346,"-")</f>
        <v>45939.995213541668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45939.995213541668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45939.995213541668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45939.995213541668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45939.995213541668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45939.995213541668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45939.995213541668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45939.995213541668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45939.995213541668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45939.995213541668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45939.995213541668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45939.995213541668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45939.995213541668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45939.995213541668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45939.995213541668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45939.995213541668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45939.995213541668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45939.995213541668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45939.995213541668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45939.995213541668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45939.995213541668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45939.995213541668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45939.995213541668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45939.995213541668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45939.995213541668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45939.995213541668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45939.995213541668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45939.995213541668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45939.995213541668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45939.995213541668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45939.995213541668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45939.995213541668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45939.995213541668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45939.995213541668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45939.995213541668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45939.995213541668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45939.995213541668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45939.995213541668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45939.995213541668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45939.995213541668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45939.995213541668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45939.995213541668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45939.995213541668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45939.995213541668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45939.995213541668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45939.995213541668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45939.995213541668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45939.995213541668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45939.995213541668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45939.995213541668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45939.995213541668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45939.995213541668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45939.995213541668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45939.995213541668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45939.995213541668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45939.995213541668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45939.995213541668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45939.995213541668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45939.995213541668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45939.995213541668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45939.995213541668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45939.995213541668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45939.995213541668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45939.995213541668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ref="G410:G473" ca="1" si="7">IFERROR(NOW()-F410,"-")</f>
        <v>45939.995213541668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45939.995213541668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45939.995213541668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45939.995213541668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45939.995213541668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45939.995213541668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45939.995213541668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45939.995213541668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45939.995213541668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45939.995213541668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45939.995213541668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45939.995213541668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45939.995213541668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45939.995213541668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45939.995213541668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45939.995213541668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45939.995213541668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45939.995213541668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45939.995213541668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45939.995213541668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45939.995213541668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45939.995213541668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45939.995213541668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45939.995213541668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45939.995213541668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45939.995213541668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45939.995213541668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45939.995213541668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45939.995213541668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45939.995213541668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45939.995213541668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45939.995213541668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45939.995213541668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45939.995213541668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45939.995213541668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45939.995213541668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45939.995213541668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45939.995213541668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45939.995213541668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45939.995213541668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45939.995213541668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45939.995213541668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45939.995213541668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45939.995213541668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45939.995213541668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45939.995213541668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45939.995213541668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45939.995213541668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45939.995213541668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45939.995213541668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45939.995213541668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45939.995213541668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45939.995213541668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45939.995213541668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45939.995213541668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45939.995213541668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45939.995213541668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45939.995213541668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45939.995213541668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45939.995213541668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45939.995213541668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45939.995213541668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45939.995213541668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45939.995213541668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ref="G474:G537" ca="1" si="8">IFERROR(NOW()-F474,"-")</f>
        <v>45939.995213541668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45939.995213541668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45939.995213541668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45939.995213541668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45939.995213541668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45939.995213541668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45939.995213541668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45939.995213541668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45939.995213541668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45939.995213541668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45939.995213541668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45939.995213541668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45939.995213541668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45939.995213541668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45939.995213541668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45939.995213541668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45939.995213541668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45939.995213541668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45939.995213541668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45939.995213541668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45939.995213541668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45939.995213541668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45939.995213541668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45939.995213541668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45939.995213541668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45939.995213541668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45939.995213541668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45939.995213541668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45939.995213541668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45939.995213541668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45939.995213541668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45939.995213541668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45939.995213541668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45939.995213541668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45939.995213541668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45939.995213541668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45939.995213541668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45939.995213541668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45939.995213541668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45939.995213541668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45939.995213541668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45939.995213541668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45939.995213541668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45939.995213541668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45939.995213541668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45939.995213541668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45939.995213541668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45939.995213541668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45939.995213541668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45939.995213541668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45939.995213541668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45939.995213541668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45939.995213541668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45939.995213541668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45939.995213541668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45939.995213541668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45939.995213541668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45939.995213541668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45939.995213541668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45939.995213541668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45939.995213541668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45939.995213541668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45939.995213541668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45939.995213541668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ref="G538:G601" ca="1" si="9">IFERROR(NOW()-F538,"-")</f>
        <v>45939.995213541668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45939.995213541668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45939.995213541668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45939.995213541668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45939.995213541668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45939.995213541668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45939.995213541668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45939.995213541668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45939.995213541668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45939.995213541668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45939.995213541668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45939.995213541668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45939.995213541668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45939.995213541668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45939.995213541668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45939.995213541668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45939.995213541668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45939.995213541668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45939.995213541668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45939.995213541668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45939.995213541668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45939.995213541668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45939.995213541668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45939.995213541668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45939.995213541668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45939.995213541668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45939.995213541668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45939.995213541668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45939.995213541668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45939.995213541668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45939.995213541668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45939.995213541668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45939.995213541668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45939.995213541668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45939.995213541668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45939.995213541668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45939.995213541668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45939.995213541668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45939.995213541668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45939.995213541668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45939.995213541668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45939.995213541668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45939.995213541668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45939.995213541668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45939.995213541668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45939.995213541668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45939.995213541668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45939.995213541668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45939.995213541668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45939.995213541668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45939.995213541668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45939.995213541668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45939.995213541668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45939.995213541668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45939.995213541668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45939.995213541668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45939.995213541668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45939.995213541668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45939.995213541668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45939.995213541668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45939.995213541668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45939.995213541668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45939.995213541668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45939.995213541668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ref="G602:G665" ca="1" si="10">IFERROR(NOW()-F602,"-")</f>
        <v>45939.995213541668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45939.995213541668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45939.995213541668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45939.995213541668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45939.995213541668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45939.995213541668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45939.995213541668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45939.995213541668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45939.995213541668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45939.995213541668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45939.995213541668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45939.995213541668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45939.995213541668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45939.995213541668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45939.995213541668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45939.995213541668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45939.995213541668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45939.995213541668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45939.995213541668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45939.995213541668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45939.995213541668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45939.995213541668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45939.995213541668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45939.995213541668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45939.995213541668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45939.995213541668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45939.995213541668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45939.995213541668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45939.995213541668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45939.995213541668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45939.995213541668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45939.995213541668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45939.995213541668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45939.995213541668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45939.995213541668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45939.995213541668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45939.995213541668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45939.995213541668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45939.995213541668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45939.995213541668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45939.995213541668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45939.995213541668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45939.995213541668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45939.995213541668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45939.995213541668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45939.995213541668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45939.995213541668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45939.995213541668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45939.995213541668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45939.995213541668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45939.995213541668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45939.995213541668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45939.995213541668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45939.995213541668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45939.995213541668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45939.995213541668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45939.995213541668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45939.995213541668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45939.995213541668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45939.995213541668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45939.995213541668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45939.995213541668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45939.995213541668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45939.995213541668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ref="G666:G729" ca="1" si="11">IFERROR(NOW()-F666,"-")</f>
        <v>45939.995213541668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45939.995213541668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45939.995213541668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45939.995213541668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45939.995213541668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45939.995213541668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45939.995213541668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45939.995213541668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45939.995213541668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45939.995213541668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45939.995213541668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45939.995213541668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45939.995213541668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45939.995213541668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45939.995213541668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45939.995213541668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45939.995213541668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45939.995213541668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45939.995213541668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45939.995213541668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45939.995213541668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45939.995213541668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45939.995213541668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45939.995213541668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45939.995213541668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45939.995213541668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45939.995213541668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45939.995213541668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45939.995213541668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45939.995213541668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45939.995213541668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45939.995213541668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45939.995213541668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45939.995213541668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45939.995213541668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45939.995213541668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45939.995213541668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45939.995213541668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45939.995213541668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45939.995213541668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45939.995213541668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45939.995213541668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45939.995213541668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45939.995213541668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45939.995213541668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45939.995213541668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45939.995213541668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45939.995213541668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45939.995213541668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45939.995213541668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45939.995213541668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45939.995213541668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45939.995213541668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45939.995213541668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45939.995213541668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45939.995213541668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45939.995213541668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45939.995213541668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45939.995213541668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45939.995213541668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45939.995213541668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45939.995213541668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45939.995213541668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45939.995213541668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ref="G730:G793" ca="1" si="12">IFERROR(NOW()-F730,"-")</f>
        <v>45939.995213541668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45939.995213541668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45939.995213541668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45939.995213541668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45939.995213541668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45939.995213541668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45939.995213541668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45939.995213541668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45939.995213541668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45939.995213541668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45939.995213541668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45939.995213541668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45939.995213541668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45939.995213541668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45939.995213541668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45939.995213541668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45939.995213541668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45939.995213541668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45939.995213541668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45939.995213541668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45939.995213541668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45939.995213541668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45939.995213541668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45939.995213541668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45939.995213541668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45939.995213541668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45939.995213541668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45939.995213541668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45939.995213541668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45939.995213541668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45939.995213541668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45939.995213541668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45939.995213541668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45939.995213541668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45939.995213541668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45939.995213541668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45939.995213541668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45939.995213541668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45939.995213541668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45939.995213541668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45939.995213541668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45939.995213541668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45939.995213541668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45939.995213541668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45939.995213541668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45939.995213541668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45939.995213541668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45939.995213541668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45939.995213541668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45939.995213541668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45939.995213541668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45939.995213541668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45939.995213541668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45939.995213541668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45939.995213541668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45939.995213541668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45939.995213541668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45939.995213541668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45939.995213541668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45939.995213541668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45939.995213541668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45939.995213541668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45939.995213541668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45939.995213541668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ref="G794:G857" ca="1" si="13">IFERROR(NOW()-F794,"-")</f>
        <v>45939.995213541668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45939.995213541668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45939.995213541668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45939.995213541668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45939.995213541668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45939.995213541668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45939.995213541668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45939.995213541668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45939.995213541668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45939.995213541668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45939.995213541668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45939.995213541668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45939.995213541668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45939.995213541668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45939.995213541668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45939.995213541668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45939.995213541668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45939.995213541668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45939.995213541668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45939.995213541668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45939.995213541668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45939.995213541668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45939.995213541668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45939.995213541668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45939.995213541668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45939.995213541668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45939.995213541668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45939.995213541668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45939.995213541668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45939.995213541668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45939.995213541668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45939.995213541668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45939.995213541668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45939.995213541668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45939.995213541668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45939.995213541668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45939.995213541668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45939.995213541668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45939.995213541668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45939.995213541668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45939.995213541668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45939.995213541668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45939.995213541668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45939.995213541668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45939.995213541668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45939.995213541668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45939.995213541668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45939.995213541668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45939.995213541668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45939.995213541668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45939.995213541668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45939.995213541668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45939.995213541668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45939.995213541668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45939.995213541668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45939.995213541668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45939.995213541668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45939.995213541668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45939.995213541668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45939.995213541668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45939.995213541668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45939.995213541668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45939.995213541668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45939.995213541668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ref="G858:G921" ca="1" si="14">IFERROR(NOW()-F858,"-")</f>
        <v>45939.995213541668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45939.995213541668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45939.995213541668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45939.995213541668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45939.995213541668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45939.995213541668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45939.995213541668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45939.995213541668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45939.995213541668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45939.995213541668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45939.995213541668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45939.995213541668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45939.995213541668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45939.995213541668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45939.995213541668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45939.995213541668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45939.995213541668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45939.995213541668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45939.995213541668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45939.995213541668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45939.995213541668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45939.995213541668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45939.995213541668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45939.995213541668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45939.995213541668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45939.995213541668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45939.995213541668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45939.995213541668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45939.995213541668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45939.995213541668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45939.995213541668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45939.995213541668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45939.995213541668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45939.995213541668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45939.995213541668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45939.995213541668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45939.995213541668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45939.995213541668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45939.995213541668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45939.995213541668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45939.995213541668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45939.995213541668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45939.995213541668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45939.995213541668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45939.995213541668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45939.995213541668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45939.995213541668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45939.995213541668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45939.995213541668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45939.995213541668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45939.995213541668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45939.995213541668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45939.995213541668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45939.995213541668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45939.995213541668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45939.995213541668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45939.995213541668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45939.995213541668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45939.995213541668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45939.995213541668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45939.995213541668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45939.995213541668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45939.995213541668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45939.995213541668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ref="G922:G985" ca="1" si="15">IFERROR(NOW()-F922,"-")</f>
        <v>45939.995213541668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45939.995213541668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45939.995213541668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45939.995213541668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45939.995213541668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45939.995213541668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45939.995213541668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45939.995213541668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45939.995213541668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45939.995213541668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45939.995213541668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45939.995213541668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45939.995213541668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45939.995213541668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45939.995213541668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45939.995213541668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45939.995213541668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45939.995213541668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45939.995213541668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45939.995213541668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45939.995213541668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45939.995213541668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45939.995213541668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45939.995213541668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45939.995213541668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45939.995213541668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45939.995213541668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45939.995213541668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45939.995213541668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45939.995213541668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45939.995213541668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45939.995213541668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45939.995213541668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45939.995213541668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45939.995213541668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45939.995213541668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45939.995213541668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45939.995213541668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45939.995213541668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45939.995213541668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45939.995213541668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45939.995213541668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45939.995213541668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45939.995213541668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45939.995213541668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45939.995213541668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45939.995213541668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45939.995213541668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45939.995213541668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45939.995213541668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45939.995213541668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45939.995213541668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45939.995213541668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45939.995213541668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45939.995213541668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45939.995213541668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45939.995213541668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45939.995213541668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45939.995213541668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45939.995213541668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45939.995213541668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45939.995213541668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45939.995213541668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45939.995213541668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ref="G986:G1049" ca="1" si="16">IFERROR(NOW()-F986,"-")</f>
        <v>45939.995213541668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45939.995213541668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45939.995213541668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45939.995213541668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45939.995213541668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45939.995213541668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45939.995213541668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45939.995213541668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45939.995213541668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45939.995213541668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45939.995213541668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45939.995213541668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45939.995213541668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45939.995213541668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45939.995213541668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45939.995213541668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45939.995213541668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45939.995213541668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45939.995213541668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45939.995213541668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45939.995213541668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45939.995213541668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45939.995213541668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45939.995213541668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45939.995213541668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45939.995213541668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45939.995213541668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45939.995213541668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45939.995213541668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45939.995213541668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45939.995213541668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45939.995213541668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45939.995213541668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45939.995213541668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45939.995213541668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45939.995213541668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45939.995213541668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45939.995213541668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45939.995213541668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45939.995213541668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45939.995213541668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45939.995213541668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45939.995213541668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45939.995213541668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45939.995213541668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45939.995213541668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45939.995213541668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45939.995213541668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45939.995213541668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45939.995213541668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45939.995213541668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45939.995213541668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45939.995213541668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45939.995213541668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45939.995213541668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45939.995213541668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45939.995213541668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45939.995213541668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45939.995213541668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45939.995213541668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45939.995213541668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45939.995213541668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45939.995213541668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45939.995213541668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ref="G1050:G1113" ca="1" si="17">IFERROR(NOW()-F1050,"-")</f>
        <v>45939.995213541668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45939.995213541668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45939.995213541668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45939.995213541668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45939.995213541668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45939.995213541668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45939.995213541668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45939.995213541668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45939.995213541668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45939.995213541668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45939.995213541668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45939.995213541668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45939.995213541668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45939.995213541668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45939.995213541668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45939.995213541668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45939.995213541668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45939.995213541668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45939.995213541668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45939.995213541668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45939.995213541668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45939.995213541668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45939.995213541668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45939.995213541668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45939.995213541668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45939.995213541668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45939.995213541668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45939.995213541668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45939.995213541668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45939.995213541668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45939.995213541668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45939.995213541668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45939.995213541668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45939.995213541668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45939.995213541668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45939.995213541668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45939.995213541668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45939.995213541668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45939.995213541668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45939.995213541668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45939.995213541668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45939.995213541668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45939.995213541668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45939.995213541668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45939.995213541668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45939.995213541668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45939.995213541668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45939.995213541668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45939.995213541668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45939.995213541668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45939.995213541668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45939.995213541668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45939.995213541668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45939.995213541668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45939.995213541668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45939.995213541668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45939.995213541668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45939.995213541668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45939.995213541668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45939.995213541668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45939.995213541668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45939.995213541668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45939.995213541668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45939.995213541668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ref="G1114:G1177" ca="1" si="18">IFERROR(NOW()-F1114,"-")</f>
        <v>45939.995213541668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45939.995213541668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45939.995213541668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45939.995213541668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45939.995213541668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45939.995213541668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45939.995213541668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45939.995213541668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45939.995213541668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45939.995213541668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45939.995213541668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45939.995213541668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45939.995213541668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45939.995213541668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45939.995213541668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45939.995213541668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45939.995213541668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45939.995213541668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45939.995213541668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45939.995213541668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45939.995213541668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45939.995213541668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45939.995213541668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45939.995213541668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45939.995213541668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45939.995213541668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45939.995213541668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45939.995213541668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45939.995213541668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45939.995213541668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45939.995213541668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45939.995213541668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45939.995213541668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45939.995213541668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45939.995213541668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45939.995213541668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45939.995213541668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45939.995213541668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45939.995213541668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45939.995213541668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45939.995213541668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45939.995213541668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45939.995213541668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45939.995213541668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45939.995213541668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45939.995213541668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45939.995213541668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45939.995213541668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45939.995213541668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45939.995213541668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45939.995213541668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45939.995213541668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45939.995213541668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45939.995213541668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45939.995213541668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45939.995213541668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45939.995213541668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45939.995213541668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45939.995213541668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45939.995213541668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45939.995213541668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45939.995213541668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45939.995213541668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45939.995213541668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ref="G1178:G1192" ca="1" si="19">IFERROR(NOW()-F1178,"-")</f>
        <v>45939.995213541668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45939.995213541668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45939.995213541668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45939.995213541668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45939.995213541668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45939.995213541668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45939.995213541668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45939.995213541668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45939.995213541668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45939.995213541668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45939.995213541668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45939.995213541668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45939.995213541668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45939.995213541668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45939.995213541668</v>
      </c>
      <c r="H1192" s="22"/>
      <c r="I1192" s="19" t="str">
        <f>IFERROR(VLOOKUP(D1192,DB!A:F,6,0),"")</f>
        <v/>
      </c>
      <c r="J1192" s="18" t="str">
        <f>IFERROR(VLOOKUP(D1192,DB!A:G,7,0),"")</f>
        <v/>
      </c>
      <c r="K1192" s="50"/>
      <c r="L1192" s="23" t="str">
        <f>IFERROR(VLOOKUP(D1192,DB!A:I,9,0),"")</f>
        <v/>
      </c>
    </row>
  </sheetData>
  <dataValidations count="2">
    <dataValidation allowBlank="1" showInputMessage="1" showErrorMessage="1" sqref="E1" xr:uid="{5914219A-CB83-432D-936A-CC0CB6F3982A}"/>
    <dataValidation type="list" allowBlank="1" showInputMessage="1" showErrorMessage="1" sqref="E2:E11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6"/>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236.51449594907172</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3</v>
      </c>
      <c r="D3" s="99" t="s">
        <v>36646</v>
      </c>
      <c r="E3" s="104" t="s">
        <v>38964</v>
      </c>
      <c r="F3" s="131">
        <v>45939.557245370372</v>
      </c>
      <c r="G3" s="132">
        <f ca="1">IFERROR(NOW()-F3,"")</f>
        <v>0.43796817129623378</v>
      </c>
      <c r="H3" s="131">
        <v>45939.542118055557</v>
      </c>
      <c r="I3" s="127" t="str">
        <f>IFERROR(VLOOKUP(D3,DB!A:F,6,0),"")</f>
        <v>Generator-SG</v>
      </c>
      <c r="J3" s="127" t="str">
        <f>IFERROR(VLOOKUP(D3,DB!A:G,7,0),"")</f>
        <v>Weak</v>
      </c>
      <c r="K3" s="133" t="s">
        <v>39065</v>
      </c>
      <c r="L3" s="129" t="str">
        <f>IFERROR(VLOOKUP(D3,DB!A:I,9,0),"")</f>
        <v>Latis</v>
      </c>
    </row>
    <row r="4" spans="1:16" ht="15" customHeight="1">
      <c r="A4" s="127"/>
      <c r="B4" s="127" t="str">
        <f>IFERROR(VLOOKUP(D4,DB!A:K,11,0),"")</f>
        <v/>
      </c>
      <c r="C4" s="128"/>
      <c r="D4" s="129"/>
      <c r="E4" s="130"/>
      <c r="F4" s="131"/>
      <c r="G4" s="132">
        <f ca="1">IFERROR(NOW()-F4,"")</f>
        <v>45939.995213541668</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30"/>
      <c r="F5" s="131"/>
      <c r="G5" s="132">
        <f ca="1">IFERROR(NOW()-F5,"")</f>
        <v>45939.995213541668</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30"/>
      <c r="F6" s="131"/>
      <c r="G6" s="132">
        <f ca="1">IFERROR(NOW()-F6,"")</f>
        <v>45939.995213541668</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30"/>
      <c r="F7" s="131"/>
      <c r="G7" s="132">
        <f ca="1">IFERROR(NOW()-F7,"")</f>
        <v>45939.995213541668</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30"/>
      <c r="F8" s="131"/>
      <c r="G8" s="132">
        <f ca="1">IFERROR(NOW()-F8,"")</f>
        <v>45939.995213541668</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45939.995213541668</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45939.995213541668</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45939.995213541668</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45939.995213541668</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45939.995213541668</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45939.995213541668</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45939.995213541668</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45939.995213541668</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45939.995213541668</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45939.995213541668</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45939.995213541668</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45939.995213541668</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45939.995213541668</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45939.995213541668</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45939.995213541668</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45939.995213541668</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45939.995213541668</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45939.995213541668</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45939.995213541668</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45939.995213541668</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45939.995213541668</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45939.995213541668</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45939.995213541668</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45939.995213541668</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45939.995213541668</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45939.995213541668</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45939.995213541668</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45939.995213541668</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45939.995213541668</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45939.995213541668</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45939.995213541668</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45939.995213541668</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45939.995213541668</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45939.995213541668</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45939.995213541668</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45939.995213541668</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45939.995213541668</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45939.995213541668</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45939.995213541668</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45939.995213541668</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45939.995213541668</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45939.995213541668</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45939.995213541668</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45939.995213541668</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45939.995213541668</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45939.995213541668</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45939.995213541668</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45939.995213541668</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45939.995213541668</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45939.995213541668</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45939.995213541668</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45939.995213541668</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45939.995213541668</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45939.995213541668</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45939.995213541668</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45939.995213541668</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45939.995213541668</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45939.995213541668</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45939.995213541668</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45939.995213541668</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45939.995213541668</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45939.995213541668</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45939.995213541668</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45939.995213541668</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45939.995213541668</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45939.995213541668</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45939.995213541668</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45939.995213541668</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45939.995213541668</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45939.995213541668</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45939.995213541668</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45939.995213541668</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45939.995213541668</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45939.995213541668</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45939.995213541668</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45939.995213541668</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45939.995213541668</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45939.995213541668</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45939.995213541668</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45939.995213541668</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45939.995213541668</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45939.995213541668</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45939.995213541668</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45939.995213541668</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45939.995213541668</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45939.995213541668</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45939.995213541668</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45939.995213541668</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45939.995213541668</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45939.995213541668</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45939.995213541668</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45939.995213541668</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45939.995213541668</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45939.995213541668</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45939.995213541668</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45939.995213541668</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45939.995213541668</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45939.995213541668</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45939.995213541668</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45939.995213541668</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45939.995213541668</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45939.995213541668</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45939.995213541668</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45939.995213541668</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45939.995213541668</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45939.995213541668</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45939.995213541668</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45939.995213541668</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45939.995213541668</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45939.995213541668</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45939.995213541668</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45939.995213541668</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45939.995213541668</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45939.995213541668</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45939.995213541668</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45939.995213541668</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45939.995213541668</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45939.995213541668</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45939.995213541668</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45939.995213541668</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45939.995213541668</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45939.995213541668</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45939.995213541668</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45939.995213541668</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45939.995213541668</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45939.995213541668</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45939.995213541668</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45939.995213541668</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45939.995213541668</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45939.995213541668</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45939.995213541668</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45939.995213541668</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45939.995213541668</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45939.995213541668</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45939.995213541668</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45939.995213541668</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45939.995213541668</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45939.995213541668</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45939.995213541668</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45939.995213541668</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45939.995213541668</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45939.995213541668</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45939.995213541668</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45939.995213541668</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45939.995213541668</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45939.995213541668</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45939.995213541668</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45939.995213541668</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45939.995213541668</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45939.995213541668</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45939.995213541668</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45939.995213541668</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45939.995213541668</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45939.995213541668</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45939.995213541668</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45939.995213541668</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45939.995213541668</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45939.995213541668</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45939.995213541668</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45939.995213541668</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45939.995213541668</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45939.995213541668</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45939.995213541668</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45939.995213541668</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45939.995213541668</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45939.995213541668</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45939.995213541668</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45939.995213541668</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45939.995213541668</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45939.995213541668</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45939.995213541668</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45939.995213541668</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45939.995213541668</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45939.995213541668</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45939.995213541668</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45939.995213541668</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45939.995213541668</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45939.995213541668</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45939.995213541668</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45939.995213541668</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45939.995213541668</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45939.995213541668</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45939.995213541668</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45939.995213541668</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45939.995213541668</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45939.995213541668</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45939.995213541668</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45939.995213541668</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45939.995213541668</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45939.995213541668</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45939.995213541668</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45939.995213541668</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45939.995213541668</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45939.995213541668</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45939.995213541668</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45939.995213541668</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45939.995213541668</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45939.995213541668</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45939.995213541668</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45939.995213541668</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45939.995213541668</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45939.995213541668</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45939.995213541668</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45939.995213541668</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45939.995213541668</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45939.995213541668</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45939.995213541668</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45939.995213541668</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45939.995213541668</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45939.995213541668</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45939.995213541668</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45939.995213541668</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45939.995213541668</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45939.995213541668</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45939.995213541668</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45939.995213541668</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45939.995213541668</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45939.995213541668</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45939.995213541668</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45939.995213541668</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45939.995213541668</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45939.995213541668</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45939.995213541668</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45939.995213541668</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45939.995213541668</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45939.995213541668</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45939.995213541668</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45939.995213541668</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45939.995213541668</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45939.995213541668</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45939.995213541668</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45939.995213541668</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45939.995213541668</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45939.995213541668</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45939.995213541668</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45939.995213541668</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45939.995213541668</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45939.995213541668</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45939.995213541668</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45939.995213541668</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45939.995213541668</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45939.995213541668</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45939.995213541668</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45939.995213541668</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45939.995213541668</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45939.995213541668</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45939.995213541668</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45939.995213541668</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45939.995213541668</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45939.995213541668</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45939.995213541668</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45939.995213541668</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45939.995213541668</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45939.995213541668</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45939.995213541668</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45939.995213541668</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45939.995213541668</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45939.995213541668</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45939.995213541668</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45939.995213541668</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45939.995213541668</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45939.995213541668</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45939.995213541668</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45939.995213541668</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45939.995213541668</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45939.995213541668</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45939.995213541668</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45939.995213541668</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45939.995213541668</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45939.995213541668</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45939.995213541668</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45939.995213541668</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45939.995213541668</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45939.995213541668</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45939.995213541668</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45939.995213541668</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45939.995213541668</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45939.995213541668</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45939.995213541668</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45939.995213541668</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45939.995213541668</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45939.995213541668</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45939.995213541668</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45939.995213541668</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45939.995213541668</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45939.995213541668</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45939.995213541668</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45939.995213541668</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45939.995213541668</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45939.995213541668</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45939.995213541668</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45939.995213541668</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45939.995213541668</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45939.995213541668</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45939.995213541668</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45939.995213541668</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45939.995213541668</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45939.995213541668</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45939.995213541668</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45939.995213541668</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45939.995213541668</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45939.995213541668</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45939.995213541668</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45939.995213541668</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45939.995213541668</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45939.995213541668</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45939.995213541668</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45939.995213541668</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45939.995213541668</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45939.995213541668</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45939.995213541668</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45939.995213541668</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45939.995213541668</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45939.995213541668</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45939.995213541668</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45939.995213541668</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45939.995213541668</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45939.995213541668</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45939.995213541668</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45939.995213541668</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45939.995213541668</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45939.995213541668</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45939.995213541668</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45939.995213541668</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45939.995213541668</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45939.995213541668</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45939.995213541668</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45939.995213541668</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45939.995213541668</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45939.995213541668</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45939.995213541668</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45939.995213541668</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45939.995213541668</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45939.995213541668</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45939.995213541668</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45939.995213541668</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45939.995213541668</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45939.995213541668</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45939.995213541668</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45939.995213541668</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45939.995213541668</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45939.995213541668</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45939.995213541668</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45939.995213541668</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45939.995213541668</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45939.995213541668</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45939.995213541668</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45939.995213541668</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45939.995213541668</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45939.995213541668</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45939.995213541668</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45939.995213541668</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45939.995213541668</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45939.995213541668</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45939.995213541668</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45939.995213541668</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45939.995213541668</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45939.995213541668</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45939.995213541668</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45939.995213541668</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45939.995213541668</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45939.995213541668</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45939.995213541668</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45939.995213541668</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45939.995213541668</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45939.995213541668</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45939.995213541668</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45939.995213541668</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45939.995213541668</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45939.995213541668</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45939.995213541668</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45939.995213541668</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45939.995213541668</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45939.995213541668</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45939.995213541668</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45939.995213541668</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45939.995213541668</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45939.995213541668</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45939.995213541668</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45939.995213541668</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45939.995213541668</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45939.995213541668</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45939.995213541668</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45939.995213541668</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45939.995213541668</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45939.995213541668</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45939.995213541668</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45939.995213541668</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45939.995213541668</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45939.995213541668</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45939.995213541668</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45939.995213541668</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45939.995213541668</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45939.995213541668</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45939.995213541668</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45939.995213541668</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45939.995213541668</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45939.995213541668</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45939.995213541668</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45939.995213541668</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45939.995213541668</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45939.995213541668</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45939.995213541668</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45939.995213541668</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45939.995213541668</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45939.995213541668</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45939.995213541668</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45939.995213541668</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45939.995213541668</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45939.995213541668</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45939.995213541668</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45939.995213541668</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45939.995213541668</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45939.995213541668</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45939.995213541668</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45939.995213541668</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45939.995213541668</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45939.995213541668</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45939.995213541668</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45939.995213541668</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45939.995213541668</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45939.995213541668</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45939.995213541668</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45939.995213541668</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45939.995213541668</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45939.995213541668</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45939.995213541668</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45939.995213541668</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45939.995213541668</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45939.995213541668</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45939.995213541668</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45939.995213541668</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45939.995213541668</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45939.995213541668</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45939.995213541668</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45939.995213541668</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45939.995213541668</v>
      </c>
      <c r="H445" s="131"/>
      <c r="I445" s="127" t="str">
        <f>IFERROR(VLOOKUP(D445,DB!A:F,6,0),"")</f>
        <v/>
      </c>
      <c r="J445" s="127" t="str">
        <f>IFERROR(VLOOKUP(D445,DB!A:G,7,0),"")</f>
        <v/>
      </c>
      <c r="K445" s="133"/>
      <c r="L445" s="129" t="str">
        <f>IFERROR(VLOOKUP(D445,DB!A:I,9,0),"")</f>
        <v/>
      </c>
    </row>
    <row r="446" spans="1:12" ht="15" customHeight="1">
      <c r="A446" s="134"/>
      <c r="B446" s="134" t="str">
        <f>IFERROR(VLOOKUP(D446,DB!A:K,11,0),"")</f>
        <v/>
      </c>
      <c r="C446" s="135"/>
      <c r="D446" s="136"/>
      <c r="E446" s="137"/>
      <c r="F446" s="138"/>
      <c r="G446" s="139">
        <f ca="1">IFERROR(NOW()-F446,"")</f>
        <v>45939.995213541668</v>
      </c>
      <c r="H446" s="138"/>
      <c r="I446" s="134" t="str">
        <f>IFERROR(VLOOKUP(D446,DB!A:F,6,0),"")</f>
        <v/>
      </c>
      <c r="J446" s="134" t="str">
        <f>IFERROR(VLOOKUP(D446,DB!A:G,7,0),"")</f>
        <v/>
      </c>
      <c r="K446" s="140"/>
      <c r="L446" s="136" t="str">
        <f>IFERROR(VLOOKUP(D446,DB!A:I,9,0),"")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39066</v>
      </c>
      <c r="B2" s="37" t="str">
        <f>IFERROR(VLOOKUP(D2,DB!A:K,11,0),"")</f>
        <v>R5</v>
      </c>
      <c r="C2" s="37">
        <v>3</v>
      </c>
      <c r="D2" s="126" t="s">
        <v>36000</v>
      </c>
      <c r="E2" s="37" t="s">
        <v>38964</v>
      </c>
      <c r="F2" s="38">
        <v>45891.832060185188</v>
      </c>
      <c r="G2" s="163">
        <f ca="1">IFERROR(NOW()-F2,"")</f>
        <v>48.163153356479597</v>
      </c>
      <c r="H2" s="38">
        <v>45891.790393518517</v>
      </c>
      <c r="I2" s="37" t="str">
        <f>IFERROR(VLOOKUP(D2,DB!A:F,6,0),"")</f>
        <v>Generator-SG</v>
      </c>
      <c r="J2" s="37" t="str">
        <f>IFERROR(VLOOKUP(D2,DB!A:G,7,0),"")</f>
        <v>Vandalized</v>
      </c>
      <c r="K2" s="37" t="s">
        <v>39067</v>
      </c>
      <c r="L2" s="37" t="str">
        <f>IFERROR(VLOOKUP(D2,DB!A:I,9,0),"")</f>
        <v>Latis</v>
      </c>
      <c r="M2" s="125"/>
    </row>
    <row r="3" spans="1:13" ht="30.75">
      <c r="A3" s="37" t="s">
        <v>39068</v>
      </c>
      <c r="B3" s="37" t="str">
        <f>IFERROR(VLOOKUP(D3,DB!A:K,11,0),"")</f>
        <v>R5</v>
      </c>
      <c r="C3" s="37">
        <v>1</v>
      </c>
      <c r="D3" s="37" t="s">
        <v>31295</v>
      </c>
      <c r="E3" s="37" t="s">
        <v>38971</v>
      </c>
      <c r="F3" s="38">
        <v>45926.188877314817</v>
      </c>
      <c r="G3" s="163">
        <f t="shared" ref="G3" ca="1" si="0">IFERROR(NOW()-F3,"")</f>
        <v>13.806336226851272</v>
      </c>
      <c r="H3" s="38">
        <v>45926.158159722225</v>
      </c>
      <c r="I3" s="37" t="str">
        <f>IFERROR(VLOOKUP(D3,DB!A:F,6,0),"")</f>
        <v>SCECO</v>
      </c>
      <c r="J3" s="37" t="str">
        <f>IFERROR(VLOOKUP(D3,DB!A:G,7,0),"")</f>
        <v>Good</v>
      </c>
      <c r="K3" s="37" t="s">
        <v>39069</v>
      </c>
      <c r="L3" s="37" t="str">
        <f>IFERROR(VLOOKUP(D3,DB!A:I,9,0),"")</f>
        <v>Latis</v>
      </c>
      <c r="M3" s="125"/>
    </row>
    <row r="4" spans="1:13" ht="15">
      <c r="A4" s="126" t="s">
        <v>39070</v>
      </c>
      <c r="B4" s="37" t="str">
        <f>IFERROR(VLOOKUP(D4,DB!A:K,11,0),"")</f>
        <v>R5</v>
      </c>
      <c r="C4" s="37">
        <v>1</v>
      </c>
      <c r="D4" s="37" t="s">
        <v>35903</v>
      </c>
      <c r="E4" s="37" t="s">
        <v>38964</v>
      </c>
      <c r="F4" s="38">
        <v>45939.885000000002</v>
      </c>
      <c r="G4" s="39">
        <f t="shared" ref="G4:G17" ca="1" si="1">IFERROR(NOW()-F4,"")</f>
        <v>0.11021354166587116</v>
      </c>
      <c r="H4" s="38">
        <v>45939.879293981481</v>
      </c>
      <c r="I4" s="37" t="str">
        <f>IFERROR(VLOOKUP(D4,DB!A:F,6,0),"")</f>
        <v>Generator-SG</v>
      </c>
      <c r="J4" s="37" t="str">
        <f>IFERROR(VLOOKUP(D4,DB!A:G,7,0),"")</f>
        <v>Dead</v>
      </c>
      <c r="K4" s="37" t="s">
        <v>39071</v>
      </c>
      <c r="L4" s="37" t="str">
        <f>IFERROR(VLOOKUP(D4,DB!A:I,9,0),"")</f>
        <v>Latis</v>
      </c>
    </row>
    <row r="5" spans="1:13" ht="15">
      <c r="A5" s="37" t="s">
        <v>39072</v>
      </c>
      <c r="B5" s="37" t="str">
        <f>IFERROR(VLOOKUP(D5,DB!A:K,11,0),"")</f>
        <v>R5</v>
      </c>
      <c r="C5" s="37">
        <v>3</v>
      </c>
      <c r="D5" s="37" t="s">
        <v>31709</v>
      </c>
      <c r="E5" s="37" t="s">
        <v>38964</v>
      </c>
      <c r="F5" s="38">
        <v>45939.985173611109</v>
      </c>
      <c r="G5" s="39">
        <f t="shared" ca="1" si="1"/>
        <v>1.0039930559287313E-2</v>
      </c>
      <c r="H5" s="38">
        <v>45939.971805555557</v>
      </c>
      <c r="I5" s="37" t="str">
        <f>IFERROR(VLOOKUP(D5,DB!A:F,6,0),"")</f>
        <v>SCECO</v>
      </c>
      <c r="J5" s="37" t="str">
        <f>IFERROR(VLOOKUP(D5,DB!A:G,7,0),"")</f>
        <v>Dead</v>
      </c>
      <c r="K5" s="37" t="s">
        <v>39073</v>
      </c>
      <c r="L5" s="37" t="str">
        <f>IFERROR(VLOOKUP(D5,DB!A:I,9,0),"")</f>
        <v>Latis</v>
      </c>
    </row>
    <row r="6" spans="1:13" ht="15">
      <c r="A6" s="37" t="s">
        <v>39074</v>
      </c>
      <c r="B6" s="37" t="str">
        <f>IFERROR(VLOOKUP(D6,DB!A:K,11,0),"")</f>
        <v>R5</v>
      </c>
      <c r="C6" s="37">
        <v>1</v>
      </c>
      <c r="D6" s="37" t="s">
        <v>37707</v>
      </c>
      <c r="E6" s="37" t="s">
        <v>38964</v>
      </c>
      <c r="F6" s="38">
        <v>45939.983206018522</v>
      </c>
      <c r="G6" s="39">
        <f t="shared" ca="1" si="1"/>
        <v>1.2007523146166932E-2</v>
      </c>
      <c r="H6" s="38">
        <v>45939.977546296293</v>
      </c>
      <c r="I6" s="37" t="str">
        <f>IFERROR(VLOOKUP(D6,DB!A:F,6,0),"")</f>
        <v>SCECO</v>
      </c>
      <c r="J6" s="37" t="str">
        <f>IFERROR(VLOOKUP(D6,DB!A:G,7,0),"")</f>
        <v>Dead</v>
      </c>
      <c r="K6" s="37" t="s">
        <v>39075</v>
      </c>
      <c r="L6" s="37" t="str">
        <f>IFERROR(VLOOKUP(D6,DB!A:I,9,0),"")</f>
        <v>Latis</v>
      </c>
    </row>
    <row r="7" spans="1:13" ht="15">
      <c r="A7" s="37" t="s">
        <v>39076</v>
      </c>
      <c r="B7" s="37" t="str">
        <f>IFERROR(VLOOKUP(D7,DB!A:K,11,0),"")</f>
        <v>R5</v>
      </c>
      <c r="C7" s="37">
        <v>1</v>
      </c>
      <c r="D7" s="126" t="s">
        <v>34867</v>
      </c>
      <c r="E7" s="37" t="s">
        <v>38964</v>
      </c>
      <c r="F7" s="38" t="s">
        <v>39077</v>
      </c>
      <c r="G7" s="39" t="str">
        <f t="shared" ca="1" si="1"/>
        <v/>
      </c>
      <c r="H7" s="38"/>
      <c r="I7" s="37" t="str">
        <f>IFERROR(VLOOKUP(D7,DB!A:F,6,0),"")</f>
        <v>Generator-SG</v>
      </c>
      <c r="J7" s="37" t="str">
        <f>IFERROR(VLOOKUP(D7,DB!A:G,7,0),"")</f>
        <v>Vandalized</v>
      </c>
      <c r="K7" s="37" t="s">
        <v>39075</v>
      </c>
      <c r="L7" s="37" t="str">
        <f>IFERROR(VLOOKUP(D7,DB!A:I,9,0),"")</f>
        <v>Latis</v>
      </c>
    </row>
    <row r="8" spans="1:13" ht="15">
      <c r="A8" s="37"/>
      <c r="B8" s="37" t="str">
        <f>IFERROR(VLOOKUP(D8,DB!A:K,11,0),"")</f>
        <v/>
      </c>
      <c r="C8" s="37"/>
      <c r="D8" s="126"/>
      <c r="E8" s="37"/>
      <c r="F8" s="38"/>
      <c r="G8" s="39">
        <f t="shared" ca="1" si="1"/>
        <v>45939.995213541668</v>
      </c>
      <c r="H8" s="38"/>
      <c r="I8" s="37" t="str">
        <f>IFERROR(VLOOKUP(D8,DB!A:F,6,0),"")</f>
        <v/>
      </c>
      <c r="J8" s="37" t="str">
        <f>IFERROR(VLOOKUP(D8,DB!A:G,7,0),"")</f>
        <v/>
      </c>
      <c r="K8" s="37"/>
      <c r="L8" s="37" t="str">
        <f>IFERROR(VLOOKUP(D8,DB!A:I,9,0),"")</f>
        <v/>
      </c>
    </row>
    <row r="9" spans="1:13" ht="15">
      <c r="A9" s="37"/>
      <c r="B9" s="37" t="str">
        <f>IFERROR(VLOOKUP(D9,DB!A:K,11,0),"")</f>
        <v/>
      </c>
      <c r="C9" s="37"/>
      <c r="D9" s="126"/>
      <c r="E9" s="37"/>
      <c r="F9" s="38"/>
      <c r="G9" s="39">
        <f t="shared" ca="1" si="1"/>
        <v>45939.995213541668</v>
      </c>
      <c r="H9" s="38"/>
      <c r="I9" s="37" t="str">
        <f>IFERROR(VLOOKUP(D9,DB!A:F,6,0),"")</f>
        <v/>
      </c>
      <c r="J9" s="37" t="str">
        <f>IFERROR(VLOOKUP(D9,DB!A:G,7,0),"")</f>
        <v/>
      </c>
      <c r="K9" s="37"/>
      <c r="L9" s="37" t="str">
        <f>IFERROR(VLOOKUP(D9,DB!A:I,9,0),"")</f>
        <v/>
      </c>
    </row>
    <row r="10" spans="1:13" ht="15">
      <c r="A10" s="37"/>
      <c r="B10" s="37" t="str">
        <f>IFERROR(VLOOKUP(D10,DB!A:K,11,0),"")</f>
        <v/>
      </c>
      <c r="C10" s="37"/>
      <c r="D10" s="126"/>
      <c r="E10" s="37"/>
      <c r="F10" s="38"/>
      <c r="G10" s="39">
        <f t="shared" ca="1" si="1"/>
        <v>45939.995213541668</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45939.995213541668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45939.995213541668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45939.995213541668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45939.995213541668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45939.995213541668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45939.995213541668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45939.995213541668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ref="G18:G49" ca="1" si="2">IFERROR(NOW()-F18,"")</f>
        <v>45939.995213541668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2"/>
        <v>45939.995213541668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2"/>
        <v>45939.995213541668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45939.995213541668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45939.995213541668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45939.995213541668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45939.995213541668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45939.995213541668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45939.995213541668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45939.995213541668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45939.995213541668</v>
      </c>
      <c r="H28" s="38"/>
      <c r="I28" s="37" t="str">
        <f>IFERROR(VLOOKUP(D28,DB!A:F,6,0),"")</f>
        <v/>
      </c>
      <c r="J28" s="37" t="str">
        <f>IFERROR(VLOOKUP(D28,DB!A:G,7,0),"")</f>
        <v/>
      </c>
      <c r="K28" s="37"/>
      <c r="L28" s="37" t="str">
        <f>IFERROR(VLOOKUP(D28,DB!A:I,9,0),"")</f>
        <v/>
      </c>
    </row>
    <row r="29" spans="1:12" ht="15">
      <c r="A29" s="84"/>
      <c r="B29" s="84" t="str">
        <f>IFERROR(VLOOKUP(D29,DB!A:K,11,0),"")</f>
        <v/>
      </c>
      <c r="C29" s="84"/>
      <c r="D29" s="84"/>
      <c r="E29" s="84"/>
      <c r="F29" s="123"/>
      <c r="G29" s="124">
        <f t="shared" ca="1" si="2"/>
        <v>45939.995213541668</v>
      </c>
      <c r="H29" s="123"/>
      <c r="I29" s="84" t="str">
        <f>IFERROR(VLOOKUP(D29,DB!A:F,6,0),"")</f>
        <v/>
      </c>
      <c r="J29" s="84" t="str">
        <f>IFERROR(VLOOKUP(D29,DB!A:G,7,0),"")</f>
        <v/>
      </c>
      <c r="K29" s="84"/>
      <c r="L29" s="84" t="str">
        <f>IFERROR(VLOOKUP(D29,DB!A:I,9,0),"")</f>
        <v/>
      </c>
    </row>
    <row r="30" spans="1:12" ht="15">
      <c r="A30" s="37"/>
      <c r="B30" s="37" t="str">
        <f>IFERROR(VLOOKUP(D30,DB!A:K,11,0),"")</f>
        <v/>
      </c>
      <c r="C30" s="37"/>
      <c r="D30" s="37"/>
      <c r="E30" s="37"/>
      <c r="F30" s="38"/>
      <c r="G30" s="39">
        <f t="shared" ca="1" si="2"/>
        <v>45939.995213541668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45939.995213541668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45939.995213541668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45939.995213541668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45939.995213541668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45939.995213541668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45939.995213541668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45939.995213541668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45939.995213541668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45939.995213541668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45939.995213541668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45939.995213541668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45939.995213541668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45939.995213541668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45939.995213541668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45939.995213541668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45939.995213541668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45939.995213541668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45939.995213541668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45939.995213541668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ref="G50:G81" ca="1" si="3">IFERROR(NOW()-F50,"")</f>
        <v>45939.995213541668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45939.995213541668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45939.995213541668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45939.995213541668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45939.995213541668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45939.995213541668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45939.995213541668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45939.995213541668</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3"/>
      <c r="G58" s="124">
        <f t="shared" ca="1" si="3"/>
        <v>45939.995213541668</v>
      </c>
      <c r="H58" s="123"/>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t="shared" ca="1" si="3"/>
        <v>45939.995213541668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45939.995213541668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45939.995213541668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45939.995213541668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45939.995213541668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45939.995213541668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45939.995213541668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45939.995213541668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45939.995213541668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45939.995213541668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45939.995213541668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45939.995213541668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45939.995213541668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45939.995213541668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45939.995213541668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45939.995213541668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45939.995213541668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45939.995213541668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45939.995213541668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45939.995213541668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45939.995213541668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45939.995213541668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45939.995213541668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ref="G82:G113" ca="1" si="4">IFERROR(NOW()-F82,"")</f>
        <v>45939.995213541668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45939.995213541668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45939.995213541668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45939.995213541668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45939.995213541668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45939.995213541668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45939.995213541668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45939.995213541668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45939.995213541668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45939.995213541668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45939.995213541668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45939.995213541668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45939.995213541668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45939.995213541668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45939.995213541668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45939.995213541668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45939.995213541668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45939.995213541668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45939.995213541668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45939.995213541668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45939.995213541668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45939.995213541668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45939.995213541668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45939.995213541668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45939.995213541668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45939.995213541668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45939.995213541668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45939.995213541668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45939.995213541668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45939.995213541668</v>
      </c>
      <c r="H111" s="38"/>
      <c r="I111" s="37" t="str">
        <f>IFERROR(VLOOKUP(D111,DB!A:F,6,0),"")</f>
        <v/>
      </c>
      <c r="J111" s="37" t="str">
        <f>IFERROR(VLOOKUP(D111,DB!A:G,7,0),"")</f>
        <v/>
      </c>
      <c r="K111" s="37"/>
      <c r="L111" s="37" t="str">
        <f>IFERROR(VLOOKUP(D111,DB!A:I,9,0),"")</f>
        <v/>
      </c>
    </row>
    <row r="112" spans="1:12" ht="15">
      <c r="A112" s="84"/>
      <c r="B112" s="84" t="str">
        <f>IFERROR(VLOOKUP(D112,DB!A:K,11,0),"")</f>
        <v/>
      </c>
      <c r="C112" s="84"/>
      <c r="D112" s="84"/>
      <c r="E112" s="84"/>
      <c r="F112" s="123"/>
      <c r="G112" s="124">
        <f t="shared" ca="1" si="4"/>
        <v>45939.995213541668</v>
      </c>
      <c r="H112" s="123"/>
      <c r="I112" s="84" t="str">
        <f>IFERROR(VLOOKUP(D112,DB!A:F,6,0),"")</f>
        <v/>
      </c>
      <c r="J112" s="84" t="str">
        <f>IFERROR(VLOOKUP(D112,DB!A:G,7,0),"")</f>
        <v/>
      </c>
      <c r="K112" s="84"/>
      <c r="L112" s="84" t="str">
        <f>IFERROR(VLOOKUP(D112,DB!A:I,9,0),"")</f>
        <v/>
      </c>
    </row>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4" ht="15"/>
    <row r="775" ht="15"/>
    <row r="782" ht="15"/>
    <row r="785" ht="15"/>
    <row r="787" ht="15"/>
    <row r="790" ht="15"/>
    <row r="798" ht="15"/>
    <row r="799" ht="15"/>
    <row r="801" ht="15"/>
    <row r="802" ht="15"/>
    <row r="806" ht="15"/>
    <row r="807" ht="15"/>
    <row r="809" ht="15"/>
    <row r="810" ht="15"/>
    <row r="811" ht="15"/>
    <row r="812" ht="15"/>
    <row r="813" ht="15"/>
    <row r="814" ht="15"/>
    <row r="815" ht="15"/>
    <row r="816"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9" ht="15"/>
    <row r="870" ht="15"/>
    <row r="873" ht="15"/>
    <row r="911" ht="15"/>
    <row r="912" ht="15"/>
    <row r="914" ht="15"/>
    <row r="915" ht="15"/>
    <row r="916" ht="15"/>
    <row r="918" ht="15"/>
    <row r="919" ht="15"/>
    <row r="923" ht="15"/>
    <row r="924" ht="15"/>
    <row r="926" ht="15"/>
    <row r="927" ht="15"/>
    <row r="929" ht="15"/>
    <row r="930" ht="15"/>
    <row r="931" ht="15"/>
    <row r="932" ht="15"/>
    <row r="933" ht="15"/>
    <row r="934" ht="15"/>
    <row r="935" ht="15"/>
    <row r="936" ht="15"/>
    <row r="937" ht="15"/>
    <row r="939" ht="15"/>
    <row r="940" ht="15"/>
    <row r="942" ht="15"/>
    <row r="943"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2" ht="15"/>
    <row r="983" ht="15"/>
    <row r="985" ht="15"/>
    <row r="986" ht="15"/>
    <row r="987" ht="15"/>
    <row r="988" ht="15"/>
    <row r="989" ht="15"/>
    <row r="990" ht="15"/>
    <row r="991" ht="15"/>
    <row r="992" ht="15"/>
    <row r="994" ht="15"/>
    <row r="995" ht="15"/>
    <row r="997" ht="15"/>
    <row r="998" ht="15"/>
    <row r="1001" ht="15"/>
    <row r="1002" ht="15"/>
    <row r="1005" ht="15"/>
    <row r="1008" ht="15"/>
    <row r="1009" ht="15"/>
    <row r="1011" ht="15"/>
    <row r="1012" ht="15"/>
    <row r="1014" ht="15"/>
    <row r="1015" ht="15"/>
    <row r="1017" ht="15"/>
    <row r="1018"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210" ht="15"/>
    <row r="1211" ht="15"/>
    <row r="1213" ht="15"/>
    <row r="1214" ht="15"/>
    <row r="1221" ht="15"/>
    <row r="1222" ht="15"/>
    <row r="1223" ht="15"/>
    <row r="1224" ht="15"/>
    <row r="1225" ht="15"/>
    <row r="1226" ht="15"/>
    <row r="1229" ht="15"/>
    <row r="1230" ht="15"/>
    <row r="1231" ht="15"/>
    <row r="1232" ht="15"/>
    <row r="1233" ht="15"/>
    <row r="1234" ht="15"/>
    <row r="1235" ht="15"/>
    <row r="1237" ht="15"/>
    <row r="1238" ht="15"/>
    <row r="1239" ht="15"/>
    <row r="1240" ht="15"/>
    <row r="1241" ht="15"/>
    <row r="1242" ht="15"/>
    <row r="1243" ht="15"/>
    <row r="1245" ht="15"/>
    <row r="1246" ht="15"/>
    <row r="1247" ht="15"/>
    <row r="1248" ht="15"/>
    <row r="1249" ht="15"/>
    <row r="1250" ht="15"/>
    <row r="1251" ht="15"/>
    <row r="1252" ht="15"/>
    <row r="1253" ht="15"/>
    <row r="1254" ht="15"/>
    <row r="1255" ht="15"/>
    <row r="1256"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8" ht="15"/>
    <row r="1285" ht="15"/>
    <row r="1288" ht="15"/>
    <row r="1289" ht="15"/>
    <row r="1291" ht="15"/>
    <row r="1292" ht="15"/>
    <row r="1293" ht="15"/>
    <row r="1296" ht="15"/>
    <row r="1297" ht="15"/>
    <row r="1300" ht="15"/>
    <row r="1302" ht="15"/>
    <row r="1303" ht="15"/>
    <row r="1305" ht="15"/>
    <row r="1306" ht="15"/>
    <row r="1308" ht="15"/>
    <row r="1309" ht="15"/>
    <row r="1311" ht="15"/>
    <row r="1312" ht="15"/>
    <row r="1313" ht="15"/>
    <row r="1314" ht="15"/>
    <row r="1315"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5" ht="15"/>
    <row r="1343" ht="15"/>
    <row r="1345" ht="15"/>
    <row r="1346" ht="15"/>
    <row r="1347" ht="15"/>
    <row r="1348" ht="15"/>
    <row r="1349" ht="15"/>
    <row r="1350" ht="15"/>
    <row r="1351" ht="15"/>
    <row r="1352" ht="15"/>
    <row r="1353" ht="15"/>
    <row r="1354" ht="15"/>
    <row r="1355" ht="15"/>
    <row r="1356" ht="15"/>
    <row r="1357" ht="15"/>
    <row r="1358" ht="15"/>
    <row r="1359" ht="15"/>
    <row r="1360" ht="15"/>
    <row r="1361" ht="15"/>
    <row r="1363" ht="15"/>
    <row r="1367" ht="15"/>
    <row r="1368" ht="15"/>
    <row r="1369" ht="15"/>
    <row r="1371" ht="15"/>
    <row r="1372" ht="15"/>
    <row r="1373" ht="15"/>
    <row r="1374"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1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99"/>
  <sheetViews>
    <sheetView tabSelected="1"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39078</v>
      </c>
      <c r="B2" s="149" t="s">
        <v>5398</v>
      </c>
      <c r="C2" s="148">
        <v>1</v>
      </c>
      <c r="D2" s="149" t="s">
        <v>34463</v>
      </c>
      <c r="E2" s="148" t="s">
        <v>39079</v>
      </c>
      <c r="F2" s="150">
        <v>45926.772847222222</v>
      </c>
      <c r="G2" s="151">
        <f ca="1">IFERROR(NOW()-F2,"-")</f>
        <v>13.222366319445428</v>
      </c>
      <c r="H2" s="152">
        <v>45927.449074074102</v>
      </c>
      <c r="I2" s="149" t="str">
        <f>IFERROR(VLOOKUP(D2,DB!A:F,6,0),"")</f>
        <v>SCECO</v>
      </c>
      <c r="J2" s="149" t="str">
        <f>IFERROR(VLOOKUP(D2,DB!A:G,7,0),"")</f>
        <v>Weak</v>
      </c>
      <c r="K2" s="148" t="s">
        <v>39080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39081</v>
      </c>
      <c r="B3" s="149" t="str">
        <f>IFERROR(VLOOKUP(D3,DB!A:K,11,0),"")</f>
        <v>R6</v>
      </c>
      <c r="C3" s="148">
        <v>1</v>
      </c>
      <c r="D3" s="149" t="s">
        <v>34282</v>
      </c>
      <c r="E3" s="148" t="s">
        <v>38964</v>
      </c>
      <c r="F3" s="152">
        <v>45939.529062499998</v>
      </c>
      <c r="G3" s="151">
        <f ca="1">IFERROR(NOW()-F3,"-")</f>
        <v>0.4661510416699457</v>
      </c>
      <c r="H3" s="152">
        <v>45927.987534722219</v>
      </c>
      <c r="I3" s="149" t="str">
        <f>IFERROR(VLOOKUP(D3,DB!A:F,6,0),"")</f>
        <v>SCECO</v>
      </c>
      <c r="J3" s="149" t="str">
        <f>IFERROR(VLOOKUP(D3,DB!A:G,7,0),"")</f>
        <v>Vandalized</v>
      </c>
      <c r="K3" s="148" t="s">
        <v>39082</v>
      </c>
      <c r="L3" s="149" t="str">
        <f>IFERROR(VLOOKUP(D3,DB!A:I,9,0),"")</f>
        <v>Latis</v>
      </c>
    </row>
    <row r="4" spans="1:16383" ht="31.5" customHeight="1">
      <c r="A4" s="148" t="s">
        <v>39083</v>
      </c>
      <c r="B4" s="149" t="s">
        <v>5398</v>
      </c>
      <c r="C4" s="148">
        <v>1</v>
      </c>
      <c r="D4" s="149" t="s">
        <v>32861</v>
      </c>
      <c r="E4" s="148" t="s">
        <v>39079</v>
      </c>
      <c r="F4" s="150">
        <v>45933.880972222221</v>
      </c>
      <c r="G4" s="151">
        <f ca="1">IFERROR(NOW()-F4,"-")</f>
        <v>6.1142413194465917</v>
      </c>
      <c r="H4" s="152">
        <v>45929.455266203702</v>
      </c>
      <c r="I4" s="149" t="str">
        <f>IFERROR(VLOOKUP(D4,DB!A:F,6,0),"")</f>
        <v>SCECO</v>
      </c>
      <c r="J4" s="149" t="str">
        <f>IFERROR(VLOOKUP(D4,DB!A:G,7,0),"")</f>
        <v>In progress</v>
      </c>
      <c r="K4" s="148" t="s">
        <v>39084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39085</v>
      </c>
      <c r="B5" s="149" t="s">
        <v>5398</v>
      </c>
      <c r="C5" s="148">
        <v>1</v>
      </c>
      <c r="D5" s="149" t="s">
        <v>33408</v>
      </c>
      <c r="E5" s="148" t="s">
        <v>38964</v>
      </c>
      <c r="F5" s="150">
        <v>45939.857638888891</v>
      </c>
      <c r="G5" s="151">
        <f ca="1">IFERROR(NOW()-F5,"-")</f>
        <v>0.13757465277740266</v>
      </c>
      <c r="H5" s="152">
        <v>45934.470231481479</v>
      </c>
      <c r="I5" s="149" t="str">
        <f>IFERROR(VLOOKUP(D5,DB!A:F,6,0),"")</f>
        <v>SCECO</v>
      </c>
      <c r="J5" s="149" t="str">
        <f>IFERROR(VLOOKUP(D5,DB!A:G,7,0),"")</f>
        <v>Dead</v>
      </c>
      <c r="K5" s="148" t="s">
        <v>39084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6" t="s">
        <v>39086</v>
      </c>
      <c r="B6" s="156" t="str">
        <f>IFERROR(VLOOKUP(D6,DB!A:K,11,0),"")</f>
        <v>R6</v>
      </c>
      <c r="C6" s="156">
        <v>1</v>
      </c>
      <c r="D6" s="156" t="s">
        <v>33325</v>
      </c>
      <c r="E6" s="156" t="s">
        <v>38964</v>
      </c>
      <c r="F6" s="161">
        <v>45939.789467592593</v>
      </c>
      <c r="G6" s="151">
        <f ca="1">IFERROR(NOW()-F6,"-")</f>
        <v>0.20574594907520805</v>
      </c>
      <c r="H6" s="161">
        <v>45939.783831018518</v>
      </c>
      <c r="I6" s="156" t="str">
        <f>IFERROR(VLOOKUP(D6,DB!A:F,6,0),"")</f>
        <v>Generator-SG</v>
      </c>
      <c r="J6" s="156" t="str">
        <f>IFERROR(VLOOKUP(D6,DB!A:G,7,0),"")</f>
        <v>Vandalized</v>
      </c>
      <c r="K6" s="156" t="s">
        <v>39087</v>
      </c>
      <c r="L6" s="156" t="str">
        <f>IFERROR(VLOOKUP(D6,DB!A:I,9,0),"")</f>
        <v>Latis</v>
      </c>
    </row>
    <row r="7" spans="1:16383" ht="31.5" customHeight="1">
      <c r="A7" s="156" t="s">
        <v>39088</v>
      </c>
      <c r="B7" s="156" t="str">
        <f>IFERROR(VLOOKUP(D7,DB!A:K,11,0),"")</f>
        <v>R6</v>
      </c>
      <c r="C7" s="156">
        <v>1</v>
      </c>
      <c r="D7" s="156" t="s">
        <v>37772</v>
      </c>
      <c r="E7" s="156" t="s">
        <v>38964</v>
      </c>
      <c r="F7" s="161">
        <v>45939.980104166665</v>
      </c>
      <c r="G7" s="151">
        <f ca="1">IFERROR(NOW()-F7,"-")</f>
        <v>1.5109375002793968E-2</v>
      </c>
      <c r="H7" s="161">
        <v>45939.974421296298</v>
      </c>
      <c r="I7" s="156" t="str">
        <f>IFERROR(VLOOKUP(D7,DB!A:F,6,0),"")</f>
        <v>Generator-SG</v>
      </c>
      <c r="J7" s="156" t="str">
        <f>IFERROR(VLOOKUP(D7,DB!A:G,7,0),"")</f>
        <v>Vandalized</v>
      </c>
      <c r="K7" s="156" t="s">
        <v>39089</v>
      </c>
      <c r="L7" s="156" t="str">
        <f>IFERROR(VLOOKUP(D7,DB!A:I,9,0),"")</f>
        <v>Latis</v>
      </c>
    </row>
    <row r="8" spans="1:16383" ht="31.5" customHeight="1">
      <c r="A8" s="156"/>
      <c r="B8" s="156" t="str">
        <f>IFERROR(VLOOKUP(D8,DB!A:K,11,0),"")</f>
        <v>R6</v>
      </c>
      <c r="C8" s="156"/>
      <c r="D8" s="156" t="s">
        <v>6944</v>
      </c>
      <c r="E8" s="156"/>
      <c r="F8" s="156"/>
      <c r="G8" s="151">
        <f ca="1">IFERROR(NOW()-F8,"-")</f>
        <v>45939.995213541668</v>
      </c>
      <c r="H8" s="156"/>
      <c r="I8" s="156" t="str">
        <f>IFERROR(VLOOKUP(D8,DB!A:F,6,0),"")</f>
        <v>SCECO</v>
      </c>
      <c r="J8" s="156" t="str">
        <f>IFERROR(VLOOKUP(D8,DB!A:G,7,0),"")</f>
        <v>Good</v>
      </c>
      <c r="K8" s="156"/>
      <c r="L8" s="156" t="str">
        <f>IFERROR(VLOOKUP(D8,DB!A:I,9,0),"")</f>
        <v>Zain</v>
      </c>
    </row>
    <row r="9" spans="1:16383" ht="31.5" customHeight="1">
      <c r="A9" s="156"/>
      <c r="B9" s="156" t="str">
        <f>IFERROR(VLOOKUP(D9,DB!A:K,11,0),"")</f>
        <v/>
      </c>
      <c r="C9" s="156"/>
      <c r="D9" s="156"/>
      <c r="E9" s="156"/>
      <c r="F9" s="156"/>
      <c r="G9" s="151">
        <f ca="1">IFERROR(NOW()-F9,"-")</f>
        <v>45939.995213541668</v>
      </c>
      <c r="H9" s="156"/>
      <c r="I9" s="156" t="str">
        <f>IFERROR(VLOOKUP(D9,DB!A:F,6,0),"")</f>
        <v/>
      </c>
      <c r="J9" s="156" t="str">
        <f>IFERROR(VLOOKUP(D9,DB!A:G,7,0),"")</f>
        <v/>
      </c>
      <c r="K9" s="156"/>
      <c r="L9" s="156" t="str">
        <f>IFERROR(VLOOKUP(D9,DB!A:I,9,0),"")</f>
        <v/>
      </c>
    </row>
    <row r="10" spans="1:16383" ht="31.5" customHeight="1">
      <c r="A10" s="156"/>
      <c r="B10" s="156" t="str">
        <f>IFERROR(VLOOKUP(D10,DB!A:K,11,0),"")</f>
        <v/>
      </c>
      <c r="C10" s="156"/>
      <c r="D10" s="156"/>
      <c r="E10" s="156"/>
      <c r="F10" s="156"/>
      <c r="G10" s="151">
        <f ca="1">IFERROR(NOW()-F10,"-")</f>
        <v>45939.995213541668</v>
      </c>
      <c r="H10" s="156"/>
      <c r="I10" s="156" t="str">
        <f>IFERROR(VLOOKUP(D10,DB!A:F,6,0),"")</f>
        <v/>
      </c>
      <c r="J10" s="156" t="str">
        <f>IFERROR(VLOOKUP(D10,DB!A:G,7,0),"")</f>
        <v/>
      </c>
      <c r="K10" s="156"/>
      <c r="L10" s="156" t="str">
        <f>IFERROR(VLOOKUP(D10,DB!A:I,9,0),"")</f>
        <v/>
      </c>
    </row>
    <row r="11" spans="1:16383" ht="31.5" customHeight="1">
      <c r="A11" s="156"/>
      <c r="B11" s="156" t="str">
        <f>IFERROR(VLOOKUP(D11,DB!A:K,11,0),"")</f>
        <v/>
      </c>
      <c r="C11" s="156"/>
      <c r="D11" s="156"/>
      <c r="E11" s="156"/>
      <c r="F11" s="156"/>
      <c r="G11" s="151">
        <f ca="1">IFERROR(NOW()-F11,"-")</f>
        <v>45939.995213541668</v>
      </c>
      <c r="H11" s="156"/>
      <c r="I11" s="156" t="str">
        <f>IFERROR(VLOOKUP(D11,DB!A:F,6,0),"")</f>
        <v/>
      </c>
      <c r="J11" s="156" t="str">
        <f>IFERROR(VLOOKUP(D11,DB!A:G,7,0),"")</f>
        <v/>
      </c>
      <c r="K11" s="156"/>
      <c r="L11" s="156" t="str">
        <f>IFERROR(VLOOKUP(D11,DB!A:I,9,0),"")</f>
        <v/>
      </c>
    </row>
    <row r="12" spans="1:16383" ht="31.5" customHeight="1">
      <c r="A12" s="110"/>
      <c r="B12" s="157" t="str">
        <f>IFERROR(VLOOKUP(D12,DB!A:K,11,0),"")</f>
        <v/>
      </c>
      <c r="C12" s="157"/>
      <c r="D12" s="156"/>
      <c r="E12" s="156"/>
      <c r="F12" s="113"/>
      <c r="G12" s="151">
        <f ca="1">IFERROR(NOW()-F12,"-")</f>
        <v>45939.995213541668</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6"/>
      <c r="E13" s="156"/>
      <c r="F13" s="113"/>
      <c r="G13" s="151">
        <f ca="1">IFERROR(NOW()-F13,"-")</f>
        <v>45939.995213541668</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6"/>
      <c r="E14" s="156"/>
      <c r="F14" s="113"/>
      <c r="G14" s="151">
        <f ca="1">IFERROR(NOW()-F14,"-")</f>
        <v>45939.995213541668</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6"/>
      <c r="E15" s="156"/>
      <c r="F15" s="113"/>
      <c r="G15" s="151">
        <f ca="1">IFERROR(NOW()-F15,"-")</f>
        <v>45939.995213541668</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6"/>
      <c r="E16" s="156"/>
      <c r="F16" s="113"/>
      <c r="G16" s="151">
        <f ca="1">IFERROR(NOW()-F16,"-")</f>
        <v>45939.995213541668</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6"/>
      <c r="E17" s="156"/>
      <c r="F17" s="113"/>
      <c r="G17" s="159">
        <f ca="1">IFERROR(NOW()-F17,"-")</f>
        <v>45939.995213541668</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6"/>
      <c r="E18" s="156"/>
      <c r="F18" s="113"/>
      <c r="G18" s="159">
        <f ca="1">IFERROR(NOW()-F18,"-")</f>
        <v>45939.995213541668</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6"/>
      <c r="E19" s="156"/>
      <c r="F19" s="113"/>
      <c r="G19" s="159">
        <f ca="1">IFERROR(NOW()-F19,"-")</f>
        <v>45939.995213541668</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6"/>
      <c r="E20" s="156"/>
      <c r="F20" s="113"/>
      <c r="G20" s="159">
        <f ca="1">IFERROR(NOW()-F20,"-")</f>
        <v>45939.995213541668</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6"/>
      <c r="E21" s="156"/>
      <c r="F21" s="113"/>
      <c r="G21" s="159">
        <f ca="1">IFERROR(NOW()-F21,"-")</f>
        <v>45939.995213541668</v>
      </c>
      <c r="H21" s="113"/>
      <c r="I21" s="157" t="str">
        <f>IFERROR(VLOOKUP(D21,DB!A:F,6,0),"")</f>
        <v/>
      </c>
      <c r="J21" s="157" t="str">
        <f>IFERROR(VLOOKUP(D21,DB!A:G,7,0),"")</f>
        <v/>
      </c>
      <c r="K21" s="160"/>
      <c r="L21" s="158" t="str">
        <f>IFERROR(VLOOKUP(D21,DB!A:I,9,0),"")</f>
        <v/>
      </c>
    </row>
    <row r="22" spans="1:12" ht="31.5" customHeight="1">
      <c r="A22" s="110"/>
      <c r="B22" s="157" t="str">
        <f>IFERROR(VLOOKUP(D22,DB!A:K,11,0),"")</f>
        <v/>
      </c>
      <c r="C22" s="157"/>
      <c r="D22" s="156"/>
      <c r="E22" s="156"/>
      <c r="F22" s="113"/>
      <c r="G22" s="159">
        <f ca="1">IFERROR(NOW()-F22,"-")</f>
        <v>45939.995213541668</v>
      </c>
      <c r="H22" s="113"/>
      <c r="I22" s="157" t="str">
        <f>IFERROR(VLOOKUP(D22,DB!A:F,6,0),"")</f>
        <v/>
      </c>
      <c r="J22" s="157" t="str">
        <f>IFERROR(VLOOKUP(D22,DB!A:G,7,0),"")</f>
        <v/>
      </c>
      <c r="K22" s="160"/>
      <c r="L22" s="158" t="str">
        <f>IFERROR(VLOOKUP(D22,DB!A:I,9,0),"")</f>
        <v/>
      </c>
    </row>
    <row r="23" spans="1:12" ht="31.5" customHeight="1">
      <c r="A23" s="110"/>
      <c r="B23" s="157" t="str">
        <f>IFERROR(VLOOKUP(D23,DB!A:K,11,0),"")</f>
        <v/>
      </c>
      <c r="C23" s="157"/>
      <c r="D23" s="157"/>
      <c r="E23" s="158"/>
      <c r="F23" s="113"/>
      <c r="G23" s="159">
        <f ca="1">IFERROR(NOW()-F23,"-")</f>
        <v>45939.995213541668</v>
      </c>
      <c r="H23" s="113"/>
      <c r="I23" s="157" t="str">
        <f>IFERROR(VLOOKUP(D23,DB!A:F,6,0),"")</f>
        <v/>
      </c>
      <c r="J23" s="157" t="str">
        <f>IFERROR(VLOOKUP(D23,DB!A:G,7,0),"")</f>
        <v/>
      </c>
      <c r="K23" s="160"/>
      <c r="L23" s="158" t="str">
        <f>IFERROR(VLOOKUP(D23,DB!A:I,9,0),"")</f>
        <v/>
      </c>
    </row>
    <row r="24" spans="1:12" ht="31.5" customHeight="1">
      <c r="A24" s="110"/>
      <c r="B24" s="157" t="str">
        <f>IFERROR(VLOOKUP(D24,DB!A:K,11,0),"")</f>
        <v/>
      </c>
      <c r="C24" s="157"/>
      <c r="D24" s="157"/>
      <c r="E24" s="158"/>
      <c r="F24" s="113"/>
      <c r="G24" s="159">
        <f ca="1">IFERROR(NOW()-F24,"-")</f>
        <v>45939.995213541668</v>
      </c>
      <c r="H24" s="113"/>
      <c r="I24" s="157" t="str">
        <f>IFERROR(VLOOKUP(D24,DB!A:F,6,0),"")</f>
        <v/>
      </c>
      <c r="J24" s="157" t="str">
        <f>IFERROR(VLOOKUP(D24,DB!A:G,7,0),"")</f>
        <v/>
      </c>
      <c r="K24" s="160"/>
      <c r="L24" s="158" t="str">
        <f>IFERROR(VLOOKUP(D24,DB!A:I,9,0),"")</f>
        <v/>
      </c>
    </row>
    <row r="25" spans="1:12" ht="31.5" customHeight="1">
      <c r="A25" s="110"/>
      <c r="B25" s="157" t="str">
        <f>IFERROR(VLOOKUP(D25,DB!A:K,11,0),"")</f>
        <v/>
      </c>
      <c r="C25" s="157"/>
      <c r="D25" s="157"/>
      <c r="E25" s="158"/>
      <c r="F25" s="113"/>
      <c r="G25" s="159">
        <f ca="1">IFERROR(NOW()-F25,"-")</f>
        <v>45939.995213541668</v>
      </c>
      <c r="H25" s="113"/>
      <c r="I25" s="157" t="str">
        <f>IFERROR(VLOOKUP(D25,DB!A:F,6,0),"")</f>
        <v/>
      </c>
      <c r="J25" s="157" t="str">
        <f>IFERROR(VLOOKUP(D25,DB!A:G,7,0),"")</f>
        <v/>
      </c>
      <c r="K25" s="160"/>
      <c r="L25" s="158" t="str">
        <f>IFERROR(VLOOKUP(D25,DB!A:I,9,0),"")</f>
        <v/>
      </c>
    </row>
    <row r="26" spans="1:12" ht="31.5" customHeight="1">
      <c r="A26" s="110"/>
      <c r="B26" s="157" t="str">
        <f>IFERROR(VLOOKUP(D26,DB!A:K,11,0),"")</f>
        <v/>
      </c>
      <c r="C26" s="157"/>
      <c r="D26" s="157"/>
      <c r="E26" s="158"/>
      <c r="F26" s="113"/>
      <c r="G26" s="159">
        <f ca="1">IFERROR(NOW()-F26,"-")</f>
        <v>45939.995213541668</v>
      </c>
      <c r="H26" s="113"/>
      <c r="I26" s="157" t="str">
        <f>IFERROR(VLOOKUP(D26,DB!A:F,6,0),"")</f>
        <v/>
      </c>
      <c r="J26" s="157" t="str">
        <f>IFERROR(VLOOKUP(D26,DB!A:G,7,0),"")</f>
        <v/>
      </c>
      <c r="K26" s="160"/>
      <c r="L26" s="158" t="str">
        <f>IFERROR(VLOOKUP(D26,DB!A:I,9,0),"")</f>
        <v/>
      </c>
    </row>
    <row r="27" spans="1:12" ht="31.5" customHeight="1">
      <c r="A27" s="110"/>
      <c r="B27" s="157" t="str">
        <f>IFERROR(VLOOKUP(D27,DB!A:K,11,0),"")</f>
        <v/>
      </c>
      <c r="C27" s="157"/>
      <c r="D27" s="157"/>
      <c r="E27" s="158"/>
      <c r="F27" s="113"/>
      <c r="G27" s="159">
        <f ca="1">IFERROR(NOW()-F27,"-")</f>
        <v>45939.995213541668</v>
      </c>
      <c r="H27" s="113"/>
      <c r="I27" s="157" t="str">
        <f>IFERROR(VLOOKUP(D27,DB!A:F,6,0),"")</f>
        <v/>
      </c>
      <c r="J27" s="157" t="str">
        <f>IFERROR(VLOOKUP(D27,DB!A:G,7,0),"")</f>
        <v/>
      </c>
      <c r="K27" s="160"/>
      <c r="L27" s="158" t="str">
        <f>IFERROR(VLOOKUP(D27,DB!A:I,9,0),"")</f>
        <v/>
      </c>
    </row>
    <row r="28" spans="1:12" ht="31.5" customHeight="1">
      <c r="A28" s="110"/>
      <c r="B28" s="157" t="str">
        <f>IFERROR(VLOOKUP(D28,DB!A:K,11,0),"")</f>
        <v/>
      </c>
      <c r="C28" s="157"/>
      <c r="D28" s="157"/>
      <c r="E28" s="158"/>
      <c r="F28" s="113"/>
      <c r="G28" s="159">
        <f ca="1">IFERROR(NOW()-F28,"-")</f>
        <v>45939.995213541668</v>
      </c>
      <c r="H28" s="113"/>
      <c r="I28" s="157" t="str">
        <f>IFERROR(VLOOKUP(D28,DB!A:F,6,0),"")</f>
        <v/>
      </c>
      <c r="J28" s="157" t="str">
        <f>IFERROR(VLOOKUP(D28,DB!A:G,7,0),"")</f>
        <v/>
      </c>
      <c r="K28" s="160"/>
      <c r="L28" s="158" t="str">
        <f>IFERROR(VLOOKUP(D28,DB!A:I,9,0),"")</f>
        <v/>
      </c>
    </row>
    <row r="29" spans="1:12" ht="31.5" customHeight="1">
      <c r="A29" s="110"/>
      <c r="B29" s="157" t="str">
        <f>IFERROR(VLOOKUP(D29,DB!A:K,11,0),"")</f>
        <v/>
      </c>
      <c r="C29" s="157"/>
      <c r="D29" s="157"/>
      <c r="E29" s="158"/>
      <c r="F29" s="113"/>
      <c r="G29" s="159">
        <f ca="1">IFERROR(NOW()-F29,"-")</f>
        <v>45939.995213541668</v>
      </c>
      <c r="H29" s="113"/>
      <c r="I29" s="157" t="str">
        <f>IFERROR(VLOOKUP(D29,DB!A:F,6,0),"")</f>
        <v/>
      </c>
      <c r="J29" s="157" t="str">
        <f>IFERROR(VLOOKUP(D29,DB!A:G,7,0),"")</f>
        <v/>
      </c>
      <c r="K29" s="160"/>
      <c r="L29" s="158" t="str">
        <f>IFERROR(VLOOKUP(D29,DB!A:I,9,0),"")</f>
        <v/>
      </c>
    </row>
    <row r="30" spans="1:12" ht="31.5" customHeight="1">
      <c r="A30" s="110"/>
      <c r="B30" s="157" t="str">
        <f>IFERROR(VLOOKUP(D30,DB!A:K,11,0),"")</f>
        <v/>
      </c>
      <c r="C30" s="157"/>
      <c r="D30" s="157"/>
      <c r="E30" s="158"/>
      <c r="F30" s="113"/>
      <c r="G30" s="159">
        <f ca="1">IFERROR(NOW()-F30,"-")</f>
        <v>45939.995213541668</v>
      </c>
      <c r="H30" s="113"/>
      <c r="I30" s="157" t="str">
        <f>IFERROR(VLOOKUP(D30,DB!A:F,6,0),"")</f>
        <v/>
      </c>
      <c r="J30" s="157" t="str">
        <f>IFERROR(VLOOKUP(D30,DB!A:G,7,0),"")</f>
        <v/>
      </c>
      <c r="K30" s="160"/>
      <c r="L30" s="158" t="str">
        <f>IFERROR(VLOOKUP(D30,DB!A:I,9,0),"")</f>
        <v/>
      </c>
    </row>
    <row r="31" spans="1:12" ht="31.5" customHeight="1">
      <c r="A31" s="110"/>
      <c r="B31" s="157" t="str">
        <f>IFERROR(VLOOKUP(D31,DB!A:K,11,0),"")</f>
        <v/>
      </c>
      <c r="C31" s="157"/>
      <c r="D31" s="157"/>
      <c r="E31" s="158"/>
      <c r="F31" s="113"/>
      <c r="G31" s="159">
        <f ca="1">IFERROR(NOW()-F31,"-")</f>
        <v>45939.995213541668</v>
      </c>
      <c r="H31" s="113"/>
      <c r="I31" s="157" t="str">
        <f>IFERROR(VLOOKUP(D31,DB!A:F,6,0),"")</f>
        <v/>
      </c>
      <c r="J31" s="157" t="str">
        <f>IFERROR(VLOOKUP(D31,DB!A:G,7,0),"")</f>
        <v/>
      </c>
      <c r="K31" s="160"/>
      <c r="L31" s="158" t="str">
        <f>IFERROR(VLOOKUP(D31,DB!A:I,9,0),"")</f>
        <v/>
      </c>
    </row>
    <row r="32" spans="1:12" ht="31.5" customHeight="1">
      <c r="A32" s="110"/>
      <c r="B32" s="157" t="str">
        <f>IFERROR(VLOOKUP(D32,DB!A:K,11,0),"")</f>
        <v/>
      </c>
      <c r="C32" s="157"/>
      <c r="D32" s="157"/>
      <c r="E32" s="158"/>
      <c r="F32" s="113"/>
      <c r="G32" s="159">
        <f ca="1">IFERROR(NOW()-F32,"-")</f>
        <v>45939.995213541668</v>
      </c>
      <c r="H32" s="113"/>
      <c r="I32" s="157" t="str">
        <f>IFERROR(VLOOKUP(D32,DB!A:F,6,0),"")</f>
        <v/>
      </c>
      <c r="J32" s="157" t="str">
        <f>IFERROR(VLOOKUP(D32,DB!A:G,7,0),"")</f>
        <v/>
      </c>
      <c r="K32" s="160"/>
      <c r="L32" s="158" t="str">
        <f>IFERROR(VLOOKUP(D32,DB!A:I,9,0),"")</f>
        <v/>
      </c>
    </row>
    <row r="33" spans="1:12" ht="31.5" customHeight="1">
      <c r="A33" s="110"/>
      <c r="B33" s="109" t="str">
        <f>IFERROR(VLOOKUP(D33,DB!A:K,11,0),"")</f>
        <v/>
      </c>
      <c r="C33" s="111"/>
      <c r="D33" s="109"/>
      <c r="E33" s="112"/>
      <c r="F33" s="113"/>
      <c r="G33" s="81">
        <f ca="1">IFERROR(NOW()-F33,"-")</f>
        <v>45939.995213541668</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45939.995213541668</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45939.995213541668</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45939.995213541668</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45939.995213541668</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45939.995213541668</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45939.995213541668</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45939.995213541668</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45939.995213541668</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45939.995213541668</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45939.995213541668</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45939.995213541668</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45939.995213541668</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45939.995213541668</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45939.995213541668</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45939.995213541668</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45939.995213541668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45939.995213541668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45939.995213541668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45939.995213541668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45939.995213541668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45939.995213541668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45939.995213541668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45939.995213541668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45939.995213541668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45939.995213541668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45939.995213541668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45939.995213541668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45939.995213541668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45939.995213541668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45939.995213541668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45939.995213541668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45939.995213541668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45939.995213541668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45939.995213541668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45939.995213541668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45939.995213541668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45939.995213541668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45939.995213541668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45939.995213541668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45939.995213541668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45939.995213541668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45939.995213541668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45939.995213541668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45939.995213541668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45939.995213541668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45939.995213541668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45939.995213541668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45939.995213541668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45939.995213541668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45939.995213541668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45939.995213541668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45939.995213541668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45939.995213541668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45939.995213541668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45939.995213541668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45939.995213541668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45939.995213541668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45939.995213541668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45939.995213541668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45939.995213541668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45939.995213541668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45939.995213541668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45939.995213541668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45939.995213541668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45939.995213541668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45939.995213541668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45939.995213541668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45939.995213541668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45939.995213541668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45939.995213541668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45939.995213541668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45939.995213541668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45939.995213541668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45939.995213541668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45939.995213541668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45939.995213541668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45939.995213541668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45939.995213541668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45939.995213541668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45939.995213541668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45939.995213541668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45939.995213541668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45939.995213541668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45939.995213541668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45939.995213541668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45939.995213541668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45939.995213541668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45939.995213541668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45939.995213541668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45939.995213541668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45939.995213541668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45939.995213541668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45939.995213541668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45939.995213541668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45939.995213541668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45939.995213541668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45939.995213541668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45939.995213541668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45939.995213541668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45939.995213541668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45939.995213541668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45939.995213541668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45939.995213541668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45939.995213541668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45939.995213541668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45939.995213541668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45939.995213541668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45939.995213541668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45939.995213541668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45939.995213541668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45939.995213541668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45939.995213541668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45939.995213541668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45939.995213541668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45939.995213541668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45939.995213541668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45939.995213541668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45939.995213541668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45939.995213541668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45939.995213541668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45939.995213541668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45939.995213541668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45939.995213541668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45939.995213541668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45939.995213541668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45939.995213541668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45939.995213541668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45939.995213541668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45939.995213541668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45939.995213541668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45939.995213541668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45939.995213541668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45939.995213541668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45939.995213541668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45939.995213541668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45939.995213541668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45939.995213541668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45939.995213541668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45939.995213541668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45939.995213541668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45939.995213541668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45939.995213541668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45939.995213541668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45939.995213541668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45939.995213541668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45939.995213541668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45939.995213541668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45939.995213541668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45939.995213541668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45939.995213541668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45939.995213541668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45939.995213541668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45939.995213541668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45939.995213541668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45939.995213541668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45939.995213541668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45939.995213541668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45939.995213541668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45939.995213541668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45939.995213541668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45939.995213541668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45939.995213541668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45939.995213541668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45939.995213541668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45939.995213541668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45939.995213541668</v>
      </c>
      <c r="H199" s="113"/>
      <c r="I199" s="109" t="str">
        <f>IFERROR(VLOOKUP(D199,DB!A:F,6,0),"")</f>
        <v/>
      </c>
      <c r="J199" s="108" t="str">
        <f>IFERROR(VLOOKUP(D199,DB!A:G,7,0),"")</f>
        <v/>
      </c>
      <c r="K199" s="114"/>
      <c r="L199" s="115" t="str">
        <f>IFERROR(VLOOKUP(D199,DB!A:I,9,0),"")</f>
        <v/>
      </c>
    </row>
  </sheetData>
  <dataValidations count="2">
    <dataValidation allowBlank="1" showInputMessage="1" showErrorMessage="1" sqref="E1" xr:uid="{380493DB-286A-4683-AF55-C78F04945A49}"/>
    <dataValidation type="list" allowBlank="1" showInputMessage="1" showErrorMessage="1" sqref="E3 E5:E19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2025-10-09T20:53:06Z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