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005" documentId="13_ncr:1_{F6CB121F-512D-4AA6-A0C1-0FB36C537598}" xr6:coauthVersionLast="47" xr6:coauthVersionMax="47" xr10:uidLastSave="{0618DCD7-217F-489E-BE3D-BCAF8D5A99AE}"/>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4" i="4"/>
  <c r="G5" i="4"/>
  <c r="B4" i="4"/>
  <c r="I4" i="4"/>
  <c r="J4" i="4"/>
  <c r="L4" i="4"/>
  <c r="B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G2" i="3"/>
  <c r="G3" i="3"/>
  <c r="G4" i="3"/>
  <c r="G5" i="3"/>
  <c r="I3" i="4"/>
  <c r="J3" i="4"/>
  <c r="I3" i="6"/>
  <c r="I4" i="6"/>
  <c r="L2" i="3"/>
  <c r="J2" i="3"/>
  <c r="I2" i="3"/>
  <c r="B2" i="3"/>
  <c r="L3" i="6"/>
  <c r="L4" i="6"/>
  <c r="L2" i="6"/>
  <c r="J4" i="6"/>
  <c r="J3" i="6"/>
  <c r="J2" i="6"/>
  <c r="I2" i="6"/>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L68" i="5"/>
  <c r="J68" i="5"/>
  <c r="I68" i="5"/>
  <c r="G68" i="5"/>
  <c r="B68"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4" i="5"/>
  <c r="L5" i="5"/>
  <c r="L6" i="5"/>
  <c r="L7" i="5"/>
  <c r="L8" i="5"/>
  <c r="L9" i="5"/>
  <c r="L10" i="5"/>
  <c r="L11" i="5"/>
  <c r="L12" i="5"/>
  <c r="L13" i="5"/>
  <c r="L14" i="5"/>
  <c r="L15" i="5"/>
  <c r="L16" i="5"/>
  <c r="L17" i="5"/>
  <c r="L18" i="5"/>
  <c r="L19" i="5"/>
  <c r="L20" i="5"/>
  <c r="J4" i="5"/>
  <c r="J5" i="5"/>
  <c r="J6" i="5"/>
  <c r="J7" i="5"/>
  <c r="J8" i="5"/>
  <c r="J9" i="5"/>
  <c r="J10" i="5"/>
  <c r="J11" i="5"/>
  <c r="J12" i="5"/>
  <c r="J13" i="5"/>
  <c r="J14" i="5"/>
  <c r="J15" i="5"/>
  <c r="J16" i="5"/>
  <c r="J17" i="5"/>
  <c r="J18" i="5"/>
  <c r="J19" i="5"/>
  <c r="J20" i="5"/>
  <c r="I4" i="5"/>
  <c r="I5" i="5"/>
  <c r="I6" i="5"/>
  <c r="I7" i="5"/>
  <c r="I8" i="5"/>
  <c r="I9" i="5"/>
  <c r="I10" i="5"/>
  <c r="I11" i="5"/>
  <c r="I12" i="5"/>
  <c r="I13" i="5"/>
  <c r="I14" i="5"/>
  <c r="I15" i="5"/>
  <c r="I16" i="5"/>
  <c r="I17" i="5"/>
  <c r="I18" i="5"/>
  <c r="I19" i="5"/>
  <c r="I20" i="5"/>
  <c r="G4" i="5"/>
  <c r="G5" i="5"/>
  <c r="G6" i="5"/>
  <c r="G7" i="5"/>
  <c r="G8" i="5"/>
  <c r="G9" i="5"/>
  <c r="G10" i="5"/>
  <c r="G11" i="5"/>
  <c r="G12" i="5"/>
  <c r="G13" i="5"/>
  <c r="G14" i="5"/>
  <c r="G15" i="5"/>
  <c r="G16" i="5"/>
  <c r="G17" i="5"/>
  <c r="G18" i="5"/>
  <c r="G19" i="5"/>
  <c r="G20" i="5"/>
  <c r="B4" i="5"/>
  <c r="B5" i="5"/>
  <c r="B6" i="5"/>
  <c r="B7" i="5"/>
  <c r="B8" i="5"/>
  <c r="B9" i="5"/>
  <c r="B10" i="5"/>
  <c r="B11" i="5"/>
  <c r="B12" i="5"/>
  <c r="B13" i="5"/>
  <c r="B14" i="5"/>
  <c r="B15" i="5"/>
  <c r="B16" i="5"/>
  <c r="B17" i="5"/>
  <c r="B18" i="5"/>
  <c r="B19" i="5"/>
  <c r="B20"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I7" i="6"/>
  <c r="J7" i="6"/>
  <c r="L7" i="6"/>
  <c r="B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B2" i="5"/>
  <c r="G2" i="5"/>
  <c r="I2" i="5"/>
  <c r="J2" i="5"/>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alcChain>
</file>

<file path=xl/sharedStrings.xml><?xml version="1.0" encoding="utf-8"?>
<sst xmlns="http://schemas.openxmlformats.org/spreadsheetml/2006/main" count="178581" uniqueCount="39074">
  <si>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</si>
  <si>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</si>
  <si>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</si>
  <si>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</si>
  <si>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</si>
  <si>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</si>
  <si>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</si>
  <si>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</si>
  <si>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</si>
  <si>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</si>
  <si>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</si>
  <si>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</si>
  <si>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</si>
  <si>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</si>
  <si>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</si>
  <si>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</si>
  <si>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</si>
  <si>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</si>
  <si>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</si>
  <si>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</si>
  <si>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</si>
  <si>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</si>
  <si>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</si>
  <si>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</si>
  <si>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</si>
  <si>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</si>
  <si>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</si>
  <si>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</si>
  <si>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</si>
  <si>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</si>
  <si>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</si>
  <si>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</si>
  <si>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</si>
  <si>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</si>
  <si>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</si>
  <si>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</si>
  <si>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</si>
  <si>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</si>
  <si>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</si>
  <si>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</si>
  <si>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</si>
  <si>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</si>
  <si>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</si>
  <si>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</si>
  <si>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</si>
  <si>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</si>
  <si>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</si>
  <si>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</si>
  <si>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</si>
  <si>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</si>
  <si>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</si>
  <si>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</si>
  <si>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</si>
  <si>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</si>
  <si>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</si>
  <si>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</si>
  <si>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</si>
  <si>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</si>
  <si>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</si>
  <si>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</si>
  <si>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</si>
  <si>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</si>
  <si>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</si>
  <si>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</si>
  <si>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</si>
  <si>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</si>
  <si>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</si>
  <si>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</si>
  <si>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</si>
  <si>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</si>
  <si>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</si>
  <si>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</si>
  <si>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</si>
  <si>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</si>
  <si>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</si>
  <si>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</si>
  <si>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</si>
  <si>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</si>
  <si>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</si>
  <si>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</si>
  <si>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</si>
  <si>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</si>
  <si>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</si>
  <si>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</si>
  <si>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</si>
  <si>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</si>
  <si>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</si>
  <si>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</si>
  <si>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</si>
  <si>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</si>
  <si>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</si>
  <si>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</si>
  <si>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</si>
  <si>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</si>
  <si>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</si>
  <si>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</si>
  <si>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</si>
  <si>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</si>
  <si>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</si>
  <si>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</si>
  <si>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</si>
  <si>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</si>
  <si>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</si>
  <si>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</si>
  <si>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</si>
  <si>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</si>
  <si>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</si>
  <si>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</si>
  <si>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</si>
  <si>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</si>
  <si>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</si>
  <si>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</si>
  <si>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</si>
  <si>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</si>
  <si>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</si>
  <si>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</si>
  <si>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</si>
  <si>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</si>
  <si>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</si>
  <si>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</si>
  <si>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</si>
  <si>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</si>
  <si>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</si>
  <si>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</si>
  <si>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</si>
  <si>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</si>
  <si>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</si>
  <si>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</si>
  <si>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</si>
  <si>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</si>
  <si>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</si>
  <si>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</si>
  <si>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</si>
  <si>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</si>
  <si>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</si>
  <si>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</si>
  <si>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</si>
  <si>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</si>
  <si>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</si>
  <si>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</si>
  <si>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</si>
  <si>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</si>
  <si>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</si>
  <si>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</si>
  <si>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</si>
  <si>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</si>
  <si>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</si>
  <si>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</si>
  <si>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</si>
  <si>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</si>
  <si>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</si>
  <si>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</si>
  <si>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</si>
  <si>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</si>
  <si>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</si>
  <si>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</si>
  <si>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</si>
  <si>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</si>
  <si>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</si>
  <si>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</si>
  <si>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</si>
  <si>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</si>
  <si>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</si>
  <si>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</si>
  <si>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</si>
  <si>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</si>
  <si>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</si>
  <si>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</si>
  <si>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</si>
  <si>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</si>
  <si>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</si>
  <si>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</si>
  <si>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</si>
  <si>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</si>
  <si>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</si>
  <si>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</si>
  <si>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</si>
  <si>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</si>
  <si>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</si>
  <si>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</si>
  <si>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</si>
  <si>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</si>
  <si>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</si>
  <si>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</si>
  <si>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</si>
  <si>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</si>
  <si>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</si>
  <si>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</si>
  <si>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</si>
  <si>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</si>
  <si>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</si>
  <si>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</si>
  <si>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</si>
  <si>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</si>
  <si>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</si>
  <si>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</si>
  <si>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</si>
  <si>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</si>
  <si>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</si>
  <si>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</si>
  <si>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</si>
  <si>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</si>
  <si>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</si>
  <si>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</si>
  <si>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</si>
  <si>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</si>
  <si>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</si>
  <si>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</si>
  <si>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</si>
  <si>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</si>
  <si>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</si>
  <si>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</si>
  <si>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</si>
  <si>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</si>
  <si>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</si>
  <si>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</si>
  <si>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</si>
  <si>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</si>
  <si>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</si>
  <si>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</si>
  <si>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</si>
  <si>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</si>
  <si>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</si>
  <si>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</si>
  <si>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</si>
  <si>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</si>
  <si>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</si>
  <si>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</si>
  <si>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</si>
  <si>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</si>
  <si>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</si>
  <si>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</si>
  <si>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</si>
  <si>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</si>
  <si>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</si>
  <si>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</si>
  <si>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</si>
  <si>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</si>
  <si>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</si>
  <si>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</si>
  <si>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</si>
  <si>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</si>
  <si>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</si>
  <si>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</si>
  <si>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</si>
  <si>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</si>
  <si>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</si>
  <si>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</si>
  <si>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</si>
  <si>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</si>
  <si>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</si>
  <si>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</si>
  <si>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</si>
  <si>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</si>
  <si>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</si>
  <si>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</si>
  <si>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</si>
  <si>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</si>
  <si>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</si>
  <si>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</si>
  <si>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</si>
  <si>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</si>
  <si>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</si>
  <si>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</si>
  <si>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</si>
  <si>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</si>
  <si>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</si>
  <si>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</si>
  <si>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</si>
  <si>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</si>
  <si>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</si>
  <si>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</si>
  <si>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</si>
  <si>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</si>
  <si>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</si>
  <si>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</si>
  <si>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</si>
  <si>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</si>
  <si>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</si>
  <si>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</si>
  <si>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</si>
  <si>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</si>
  <si>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</si>
  <si>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</si>
  <si>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</si>
  <si>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</si>
  <si>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</si>
  <si>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</si>
  <si>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</si>
  <si>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</si>
  <si>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</si>
  <si>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</si>
  <si>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</si>
  <si>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</si>
  <si>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</si>
  <si>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</si>
  <si>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</si>
  <si>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</si>
  <si>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</si>
  <si>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</si>
  <si>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</si>
  <si>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</si>
  <si>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</si>
  <si>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</si>
  <si>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</si>
  <si>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</si>
  <si>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</si>
  <si>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</si>
  <si>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</si>
  <si>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</si>
  <si>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</si>
  <si>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</si>
  <si>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</si>
  <si>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</si>
  <si>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</si>
  <si>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</si>
  <si>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</si>
  <si>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</si>
  <si>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</si>
  <si>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</si>
  <si>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</si>
  <si>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</si>
  <si>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</si>
  <si>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</si>
  <si>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</si>
  <si>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</si>
  <si>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</si>
  <si>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</si>
  <si>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</si>
  <si>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</si>
  <si>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</si>
  <si>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</si>
  <si>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</si>
  <si>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</si>
  <si>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</si>
  <si>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</si>
  <si>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</si>
  <si>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</si>
  <si>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</si>
  <si>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</si>
  <si>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</si>
  <si>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</si>
  <si>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</si>
  <si>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</si>
  <si>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</si>
  <si>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</si>
  <si>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</si>
  <si>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</si>
  <si>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</si>
  <si>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</si>
  <si>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</si>
  <si>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</si>
  <si>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</si>
  <si>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</si>
  <si>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</si>
  <si>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</si>
  <si>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</si>
  <si>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</si>
  <si>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</si>
  <si>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</si>
  <si>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</si>
  <si>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</si>
  <si>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</si>
  <si>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</si>
  <si>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</si>
  <si>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</si>
  <si>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</si>
  <si>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</si>
  <si>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</si>
  <si>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</si>
  <si>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</si>
  <si>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</si>
  <si>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</si>
  <si>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</si>
  <si>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</si>
  <si>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</si>
  <si>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</si>
  <si>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</si>
  <si>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</si>
  <si>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</si>
  <si>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</si>
  <si>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</si>
  <si>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</si>
  <si>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</si>
  <si>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</si>
  <si>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</si>
  <si>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</si>
  <si>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</si>
  <si>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</si>
  <si>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</si>
  <si>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</si>
  <si>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</si>
  <si>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</si>
  <si>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</si>
  <si>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</si>
  <si>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</si>
  <si>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</si>
  <si>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</si>
  <si>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</si>
  <si>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</si>
  <si>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</si>
  <si>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</si>
  <si>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</si>
  <si>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</si>
  <si>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</si>
  <si>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</si>
  <si>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</si>
  <si>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</si>
  <si>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</si>
  <si>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</si>
  <si>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</si>
  <si>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</si>
  <si>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</si>
  <si>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</si>
  <si>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</si>
  <si>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</si>
  <si>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</si>
  <si>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</si>
  <si>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</si>
  <si>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</si>
  <si>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</si>
  <si>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</si>
  <si>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</si>
  <si>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</si>
  <si>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</si>
  <si>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</si>
  <si>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</si>
  <si>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</si>
  <si>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</si>
  <si>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</si>
  <si>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</si>
  <si>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</si>
  <si>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</si>
  <si>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</si>
  <si>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</si>
  <si>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</si>
  <si>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</si>
  <si>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</si>
  <si>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</si>
  <si>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</si>
  <si>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</si>
  <si>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</si>
  <si>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</si>
  <si>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</si>
  <si>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</si>
  <si>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</si>
  <si>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</si>
  <si>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</si>
  <si>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</si>
  <si>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</si>
  <si>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</si>
  <si>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</si>
  <si>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</si>
  <si>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</si>
  <si>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</si>
  <si>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</si>
  <si>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</si>
  <si>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</si>
  <si>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</si>
  <si>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</si>
  <si>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</si>
  <si>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</si>
  <si>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</si>
  <si>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</si>
  <si>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</si>
  <si>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</si>
  <si>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</si>
  <si>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</si>
  <si>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</si>
  <si>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</si>
  <si>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</si>
  <si>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</si>
  <si>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</si>
  <si>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</si>
  <si>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</si>
  <si>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</si>
  <si>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</si>
  <si>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</si>
  <si>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</si>
  <si>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</si>
  <si>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</si>
  <si>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</si>
  <si>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</si>
  <si>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</si>
  <si>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</si>
  <si>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</si>
  <si>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</si>
  <si>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</si>
  <si>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</si>
  <si>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</si>
  <si>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</si>
  <si>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</si>
  <si>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</si>
  <si>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</si>
  <si>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</si>
  <si>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</si>
  <si>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</si>
  <si>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</si>
  <si>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</si>
  <si>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</si>
  <si>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</si>
  <si>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</si>
  <si>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</si>
  <si>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</si>
  <si>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</si>
  <si>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</si>
  <si>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</si>
  <si>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</si>
  <si>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</si>
  <si>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</si>
  <si>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</si>
  <si>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</si>
  <si>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</si>
  <si>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</si>
  <si>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</si>
  <si>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</si>
  <si>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</si>
  <si>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</si>
  <si>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</si>
  <si>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</si>
  <si>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</si>
  <si>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</si>
  <si>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</si>
  <si>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</si>
  <si>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</si>
  <si>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</si>
  <si>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</si>
  <si>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</si>
  <si>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</si>
  <si>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</si>
  <si>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</si>
  <si>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</si>
  <si>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</si>
  <si>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</si>
  <si>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</si>
  <si>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</si>
  <si>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</si>
  <si>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</si>
  <si>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</si>
  <si>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</si>
  <si>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</si>
  <si>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</si>
  <si>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</si>
  <si>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</si>
  <si>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</si>
  <si>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</si>
  <si>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</si>
  <si>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</si>
  <si>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</si>
  <si>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</si>
  <si>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</si>
  <si>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</si>
  <si>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</si>
  <si>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</si>
  <si>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</si>
  <si>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</si>
  <si>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</si>
  <si>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</si>
  <si>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</si>
  <si>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</si>
  <si>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</si>
  <si>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</si>
  <si>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</si>
  <si>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</si>
  <si>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</si>
  <si>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</si>
  <si>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</si>
  <si>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</si>
  <si>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</si>
  <si>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</si>
  <si>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</si>
  <si>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</si>
  <si>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</si>
  <si>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</si>
  <si>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</si>
  <si>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</si>
  <si>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</si>
  <si>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</si>
  <si>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</si>
  <si>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</si>
  <si>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</si>
  <si>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</si>
  <si>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</si>
  <si>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</si>
  <si>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</si>
  <si>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</si>
  <si>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</si>
  <si>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</si>
  <si>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</si>
  <si>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</si>
  <si>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</si>
  <si>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</si>
  <si>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</si>
  <si>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</si>
  <si>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</si>
  <si>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</si>
  <si>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</si>
  <si>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</si>
  <si>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</si>
  <si>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</si>
  <si>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</si>
  <si>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</si>
  <si>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</si>
  <si>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</si>
  <si>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</si>
  <si>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</si>
  <si>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</si>
  <si>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</si>
  <si>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</si>
  <si>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</si>
  <si>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</si>
  <si>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</si>
  <si>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</si>
  <si>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</si>
  <si>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</si>
  <si>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</si>
  <si>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</si>
  <si>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</si>
  <si>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</si>
  <si>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</si>
  <si>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</si>
  <si>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</si>
  <si>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</si>
  <si>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</si>
  <si>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</si>
  <si>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</si>
  <si>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</si>
  <si>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</si>
  <si>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</si>
  <si>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</si>
  <si>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</si>
  <si>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</si>
  <si>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</si>
  <si>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</si>
  <si>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</si>
  <si>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</si>
  <si>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</si>
  <si>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</si>
  <si>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</si>
  <si>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</si>
  <si>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</si>
  <si>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</si>
  <si>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</si>
  <si>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</si>
  <si>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</si>
  <si>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</si>
  <si>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</si>
  <si>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</si>
  <si>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</si>
  <si>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</si>
  <si>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</si>
  <si>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</si>
  <si>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</si>
  <si>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</si>
  <si>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</si>
  <si>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</si>
  <si>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</si>
  <si>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</si>
  <si>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</si>
  <si>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</si>
  <si>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</si>
  <si>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</si>
  <si>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</si>
  <si>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</si>
  <si>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</si>
  <si>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</si>
  <si>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</si>
  <si>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</si>
  <si>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</si>
  <si>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</si>
  <si>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</si>
  <si>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</si>
  <si>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</si>
  <si>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</si>
  <si>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</si>
  <si>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</si>
  <si>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</si>
  <si>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</si>
  <si>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</si>
  <si>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</si>
  <si>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</si>
  <si>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</si>
  <si>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</si>
  <si>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</si>
  <si>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</si>
  <si>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</si>
  <si>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</si>
  <si>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</si>
  <si>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</si>
  <si>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</si>
  <si>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</si>
  <si>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</si>
  <si>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</si>
  <si>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</si>
  <si>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</si>
  <si>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</si>
  <si>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</si>
  <si>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</si>
  <si>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</si>
  <si>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</si>
  <si>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</si>
  <si>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</si>
  <si>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</si>
  <si>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</si>
  <si>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</si>
  <si>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</si>
  <si>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</si>
  <si>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</si>
  <si>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</si>
  <si>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</si>
  <si>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</si>
  <si>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</si>
  <si>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</si>
  <si>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</si>
  <si>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</si>
  <si>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</si>
  <si>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</si>
  <si>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</si>
  <si>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</si>
  <si>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</si>
  <si>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</si>
  <si>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</si>
  <si>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</si>
  <si>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</si>
  <si>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</si>
  <si>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</si>
  <si>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</si>
  <si>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</si>
  <si>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</si>
  <si>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</si>
  <si>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</si>
  <si>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</si>
  <si>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</si>
  <si>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</si>
  <si>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</si>
  <si>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</si>
  <si>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</si>
  <si>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</si>
  <si>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</si>
  <si>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</si>
  <si>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</si>
  <si>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</si>
  <si>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</si>
  <si>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</si>
  <si>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</si>
  <si>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</si>
  <si>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</si>
  <si>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</si>
  <si>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</si>
  <si>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</si>
  <si>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</si>
  <si>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</si>
  <si>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</si>
  <si>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</si>
  <si>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</si>
  <si>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</si>
  <si>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</si>
  <si>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</si>
  <si>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</si>
  <si>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</si>
  <si>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</si>
  <si>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</si>
  <si>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</si>
  <si>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</si>
  <si>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</si>
  <si>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</si>
  <si>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</si>
  <si>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</si>
  <si>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</si>
  <si>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</si>
  <si>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</si>
  <si>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</si>
  <si>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</si>
  <si>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</si>
  <si>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</si>
  <si>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</si>
  <si>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</si>
  <si>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</si>
  <si>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</si>
  <si>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</si>
  <si>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</si>
  <si>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</si>
  <si>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</si>
  <si>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</si>
  <si>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</si>
  <si>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</si>
  <si>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</si>
  <si>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</si>
  <si>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</si>
  <si>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</si>
  <si>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</si>
  <si>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</si>
  <si>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</si>
  <si>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</si>
  <si>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</si>
  <si>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</si>
  <si>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</si>
  <si>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</si>
  <si>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</si>
  <si>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</si>
  <si>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</si>
  <si>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</si>
  <si>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</si>
  <si>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</si>
  <si>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</si>
  <si>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</si>
  <si>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</si>
  <si>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</si>
  <si>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</si>
  <si>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</si>
  <si>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</si>
  <si>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</si>
  <si>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</si>
  <si>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</si>
  <si>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</si>
  <si>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</si>
  <si>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</si>
  <si>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</si>
  <si>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</si>
  <si>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</si>
  <si>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</si>
  <si>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</si>
  <si>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</si>
  <si>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</si>
  <si>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</si>
  <si>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</si>
  <si>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</si>
  <si>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</si>
  <si>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</si>
  <si>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</si>
  <si>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</si>
  <si>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</si>
  <si>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</si>
  <si>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</si>
  <si>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</si>
  <si>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</si>
  <si>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</si>
  <si>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</si>
  <si>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</si>
  <si>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</si>
  <si>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</si>
  <si>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</si>
  <si>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</si>
  <si>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</si>
  <si>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</si>
  <si>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</si>
  <si>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</si>
  <si>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</si>
  <si>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</si>
  <si>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</si>
  <si>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</si>
  <si>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</si>
  <si>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</si>
  <si>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</si>
  <si>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</si>
  <si>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</si>
  <si>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</si>
  <si>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</si>
  <si>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</si>
  <si>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</si>
  <si>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</si>
  <si>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</si>
  <si>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</si>
  <si>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</si>
  <si>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</si>
  <si>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</si>
  <si>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</si>
  <si>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</si>
  <si>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</si>
  <si>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</si>
  <si>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</si>
  <si>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</si>
  <si>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</si>
  <si>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</si>
  <si>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</si>
  <si>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</si>
  <si>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</si>
  <si>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</si>
  <si>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</si>
  <si>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</si>
  <si>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</si>
  <si>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</si>
  <si>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</si>
  <si>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</si>
  <si>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</si>
  <si>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</si>
  <si>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</si>
  <si>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</si>
  <si>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</si>
  <si>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</si>
  <si>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</si>
  <si>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</si>
  <si>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</si>
  <si>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</si>
  <si>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</si>
  <si>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</si>
  <si>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</si>
  <si>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</si>
  <si>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</si>
  <si>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</si>
  <si>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</si>
  <si>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</si>
  <si>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</si>
  <si>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</si>
  <si>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</si>
  <si>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</si>
  <si>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</si>
  <si>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</si>
  <si>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</si>
  <si>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</si>
  <si>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</si>
  <si>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</si>
  <si>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</si>
  <si>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</si>
  <si>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</si>
  <si>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</si>
  <si>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</si>
  <si>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</si>
  <si>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</si>
  <si>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</si>
  <si>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</si>
  <si>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</si>
  <si>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</si>
  <si>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</si>
  <si>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</si>
  <si>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</si>
  <si>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</si>
  <si>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</si>
  <si>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</si>
  <si>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</si>
  <si>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</si>
  <si>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</si>
  <si>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</si>
  <si>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</si>
  <si>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</si>
  <si>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</si>
  <si>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</si>
  <si>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</si>
  <si>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</si>
  <si>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</si>
  <si>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</si>
  <si>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</si>
  <si>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</si>
  <si>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</si>
  <si>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</si>
  <si>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</si>
  <si>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</si>
  <si>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</si>
  <si>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</si>
  <si>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</si>
  <si>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</si>
  <si>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</si>
  <si>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</si>
  <si>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</si>
  <si>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</si>
  <si>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</si>
  <si>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</si>
  <si>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</si>
  <si>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</si>
  <si>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</si>
  <si>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</si>
  <si>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</si>
  <si>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</si>
  <si>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</si>
  <si>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</si>
  <si>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</si>
  <si>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</si>
  <si>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</si>
  <si>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</si>
  <si>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</si>
  <si>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</si>
  <si>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</si>
  <si>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</si>
  <si>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</si>
  <si>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</si>
  <si>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</si>
  <si>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</si>
  <si>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</si>
  <si>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</si>
  <si>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</si>
  <si>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</si>
  <si>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</si>
  <si>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</si>
  <si>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</si>
  <si>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</si>
  <si>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</si>
  <si>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</si>
  <si>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</si>
  <si>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</si>
  <si>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</si>
  <si>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</si>
  <si>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</si>
  <si>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</si>
  <si>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</si>
  <si>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</si>
  <si>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</si>
  <si>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</si>
  <si>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</si>
  <si>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</si>
  <si>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</si>
  <si>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</si>
  <si>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</si>
  <si>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</si>
  <si>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</si>
  <si>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</si>
  <si>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</si>
  <si>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</si>
  <si>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</si>
  <si>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</si>
  <si>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</si>
  <si>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</si>
  <si>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</si>
  <si>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</si>
  <si>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</si>
  <si>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</si>
  <si>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</si>
  <si>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</si>
  <si>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</si>
  <si>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</si>
  <si>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</si>
  <si>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</si>
  <si>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</si>
  <si>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</si>
  <si>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</si>
  <si>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</si>
  <si>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</si>
  <si>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</si>
  <si>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</si>
  <si>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</si>
  <si>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</si>
  <si>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</si>
  <si>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</si>
  <si>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</si>
  <si>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</si>
  <si>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</si>
  <si>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</si>
  <si>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</si>
  <si>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</si>
  <si>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</si>
  <si>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</si>
  <si>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</si>
  <si>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</si>
  <si>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</si>
  <si>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</si>
  <si>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</si>
  <si>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</si>
  <si>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</si>
  <si>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</si>
  <si>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</si>
  <si>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</si>
  <si>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</si>
  <si>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</si>
  <si>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</si>
  <si>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</si>
  <si>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</si>
  <si>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</si>
  <si>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</si>
  <si>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</si>
  <si>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</si>
  <si>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</si>
  <si>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</si>
  <si>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</si>
  <si>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</si>
  <si>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</si>
  <si>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</si>
  <si>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</si>
  <si>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</si>
  <si>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</si>
  <si>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</si>
  <si>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</si>
  <si>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</si>
  <si>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</si>
  <si>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</si>
  <si>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</si>
  <si>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</si>
  <si>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</si>
  <si>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</si>
  <si>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</si>
  <si>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</si>
  <si>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</si>
  <si>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</si>
  <si>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</si>
  <si>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</si>
  <si>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</si>
  <si>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</si>
  <si>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</si>
  <si>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</si>
  <si>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</si>
  <si>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</si>
  <si>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</si>
  <si>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</si>
  <si>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</si>
  <si>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</si>
  <si>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</si>
  <si>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</si>
  <si>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</si>
  <si>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</si>
  <si>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</si>
  <si>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</si>
  <si>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</si>
  <si>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</si>
  <si>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</si>
  <si>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</si>
  <si>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</si>
  <si>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</si>
  <si>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</si>
  <si>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</si>
  <si>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</si>
  <si>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</si>
  <si>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</si>
  <si>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</si>
  <si>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</si>
  <si>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</si>
  <si>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</si>
  <si>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</si>
  <si>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</si>
  <si>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</si>
  <si>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</si>
  <si>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</si>
  <si>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</si>
  <si>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</si>
  <si>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</si>
  <si>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</si>
  <si>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</si>
  <si>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</si>
  <si>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</si>
  <si>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</si>
  <si>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</si>
  <si>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</si>
  <si>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</si>
  <si>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</si>
  <si>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</si>
  <si>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</si>
  <si>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</si>
  <si>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</si>
  <si>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</si>
  <si>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</si>
  <si>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</si>
  <si>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</si>
  <si>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</si>
  <si>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</si>
  <si>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</si>
  <si>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</si>
  <si>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</si>
  <si>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</si>
  <si>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</si>
  <si>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</si>
  <si>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</si>
  <si>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</si>
  <si>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</si>
  <si>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</si>
  <si>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</si>
  <si>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</si>
  <si>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</si>
  <si>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</si>
  <si>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</si>
  <si>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</si>
  <si>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</si>
  <si>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</si>
  <si>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</si>
  <si>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</si>
  <si>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</si>
  <si>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</si>
  <si>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</si>
  <si>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</si>
  <si>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</si>
  <si>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</si>
  <si>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</si>
  <si>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</si>
  <si>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</si>
  <si>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</si>
  <si>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</si>
  <si>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</si>
  <si>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</si>
  <si>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</si>
  <si>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</si>
  <si>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</si>
  <si>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</si>
  <si>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</si>
  <si>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</si>
  <si>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</si>
  <si>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</si>
  <si>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</si>
  <si>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</si>
  <si>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</si>
  <si>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</si>
  <si>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</si>
  <si>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</si>
  <si>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</si>
  <si>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</si>
  <si>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</si>
  <si>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</si>
  <si>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</si>
  <si>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</si>
  <si>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</si>
  <si>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</si>
  <si>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</si>
  <si>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</si>
  <si>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</si>
  <si>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</si>
  <si>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</si>
  <si>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</si>
  <si>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</si>
  <si>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</si>
  <si>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</si>
  <si>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</si>
  <si>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</si>
  <si>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</si>
  <si>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</si>
  <si>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</si>
  <si>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</si>
  <si>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</si>
  <si>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</si>
  <si>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</si>
  <si>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</si>
  <si>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</si>
  <si>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</si>
  <si>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</si>
  <si>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</si>
  <si>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</si>
  <si>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</si>
  <si>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</si>
  <si>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</si>
  <si>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</si>
  <si>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</si>
  <si>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</si>
  <si>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</si>
  <si>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</si>
  <si>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</si>
  <si>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</si>
  <si>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</si>
  <si>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</si>
  <si>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</si>
  <si>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</si>
  <si>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</si>
  <si>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</si>
  <si>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</si>
  <si>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</si>
  <si>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</si>
  <si>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</si>
  <si>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</si>
  <si>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</si>
  <si>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</si>
  <si>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</si>
  <si>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</si>
  <si>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</si>
  <si>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</si>
  <si>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</si>
  <si>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</si>
  <si>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</si>
  <si>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</si>
  <si>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</si>
  <si>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</si>
  <si>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</si>
  <si>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</si>
  <si>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</si>
  <si>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</si>
  <si>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</si>
  <si>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</si>
  <si>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</si>
  <si>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</si>
  <si>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</si>
  <si>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</si>
  <si>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</si>
  <si>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</si>
  <si>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</si>
  <si>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</si>
  <si>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</si>
  <si>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</si>
  <si>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</si>
  <si>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</si>
  <si>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</si>
  <si>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</si>
  <si>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</si>
  <si>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</si>
  <si>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</si>
  <si>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</si>
  <si>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</si>
  <si>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</si>
  <si>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</si>
  <si>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</si>
  <si>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</si>
  <si>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</si>
  <si>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</si>
  <si>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</si>
  <si>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</si>
  <si>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</si>
  <si>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</si>
  <si>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</si>
  <si>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</si>
  <si>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</si>
  <si>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</si>
  <si>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</si>
  <si>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</si>
  <si>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</si>
  <si>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</si>
  <si>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</si>
  <si>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</si>
  <si>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</si>
  <si>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</si>
  <si>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</si>
  <si>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</si>
  <si>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</si>
  <si>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</si>
  <si>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</si>
  <si>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</si>
  <si>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</si>
  <si>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</si>
  <si>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</si>
  <si>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</si>
  <si>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</si>
  <si>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</si>
  <si>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</si>
  <si>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</si>
  <si>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</si>
  <si>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</si>
  <si>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</si>
  <si>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</si>
  <si>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</si>
  <si>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</si>
  <si>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</si>
  <si>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</si>
  <si>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</si>
  <si>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</si>
  <si>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</si>
  <si>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</si>
  <si>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</si>
  <si>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</si>
  <si>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</si>
  <si>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</si>
  <si>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</si>
  <si>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</si>
  <si>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</si>
  <si>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</si>
  <si>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</si>
  <si>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</si>
  <si>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</si>
  <si>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</si>
  <si>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</si>
  <si>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</si>
  <si>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</si>
  <si>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</si>
  <si>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</si>
  <si>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</si>
  <si>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</si>
  <si>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</si>
  <si>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</si>
  <si>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</si>
  <si>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</si>
  <si>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</si>
  <si>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</si>
  <si>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</si>
  <si>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</si>
  <si>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</si>
  <si>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</si>
  <si>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</si>
  <si>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</si>
  <si>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</si>
  <si>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</si>
  <si>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</si>
  <si>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</si>
  <si>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</si>
  <si>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</si>
  <si>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</si>
  <si>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</si>
  <si>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</si>
  <si>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</si>
  <si>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</si>
  <si>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</si>
  <si>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</si>
  <si>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</si>
  <si>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</si>
  <si>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</si>
  <si>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</si>
  <si>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</si>
  <si>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</si>
  <si>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</si>
  <si>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</si>
  <si>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</si>
  <si>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</si>
  <si>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</si>
  <si>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</si>
  <si>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</si>
  <si>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</si>
  <si>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</si>
  <si>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</si>
  <si>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</si>
  <si>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</si>
  <si>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</si>
  <si>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</si>
  <si>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</si>
  <si>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</si>
  <si>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</si>
  <si>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</si>
  <si>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</si>
  <si>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</si>
  <si>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</si>
  <si>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</si>
  <si>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</si>
  <si>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</si>
  <si>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</si>
  <si>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</si>
  <si>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</si>
  <si>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</si>
  <si>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</si>
  <si>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</si>
  <si>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</si>
  <si>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</si>
  <si>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</si>
  <si>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</si>
  <si>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</si>
  <si>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</si>
  <si>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</si>
  <si>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</si>
  <si>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</si>
  <si>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</si>
  <si>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</si>
  <si>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</si>
  <si>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</si>
  <si>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</si>
  <si>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</si>
  <si>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</si>
  <si>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</si>
  <si>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</si>
  <si>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</si>
  <si>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</si>
  <si>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</si>
  <si>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</si>
  <si>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</si>
  <si>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</si>
  <si>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</si>
  <si>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</si>
  <si>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</si>
  <si>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</si>
  <si>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</si>
  <si>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</si>
  <si>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</si>
  <si>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</si>
  <si>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</si>
  <si>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</si>
  <si>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</si>
  <si>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</si>
  <si>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</si>
  <si>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</si>
  <si>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</si>
  <si>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</si>
  <si>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</si>
  <si>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</si>
  <si>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</si>
  <si>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</si>
  <si>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</si>
  <si>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</si>
  <si>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</si>
  <si>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</si>
  <si>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</si>
  <si>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</si>
  <si>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</si>
  <si>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</si>
  <si>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</si>
  <si>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</si>
  <si>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</si>
  <si>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</si>
  <si>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</si>
  <si>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</si>
  <si>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</si>
  <si>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</si>
  <si>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</si>
  <si>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</si>
  <si>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</si>
  <si>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</si>
  <si>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</si>
  <si>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</si>
  <si>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</si>
  <si>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</si>
  <si>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</si>
  <si>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</si>
  <si>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</si>
  <si>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</si>
  <si>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</si>
  <si>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</si>
  <si>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</si>
  <si>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</si>
  <si>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</si>
  <si>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</si>
  <si>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</si>
  <si>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</si>
  <si>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</si>
  <si>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</si>
  <si>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</si>
  <si>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</si>
  <si>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</si>
  <si>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</si>
  <si>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</si>
  <si>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</si>
  <si>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</si>
  <si>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</si>
  <si>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</si>
  <si>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</si>
  <si>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</si>
  <si>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</si>
  <si>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</si>
  <si>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</si>
  <si>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</si>
  <si>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</si>
  <si>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</si>
  <si>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</si>
  <si>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</si>
  <si>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</si>
  <si>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</si>
  <si>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</si>
  <si>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</si>
  <si>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</si>
  <si>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</si>
  <si>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</si>
  <si>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</si>
  <si>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</si>
  <si>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</si>
  <si>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</si>
  <si>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</si>
  <si>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</si>
  <si>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</si>
  <si>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</si>
  <si>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</si>
  <si>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</si>
  <si>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</si>
  <si>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</si>
  <si>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</si>
  <si>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</si>
  <si>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</si>
  <si>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</si>
  <si>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</si>
  <si>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</si>
  <si>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</si>
  <si>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</si>
  <si>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</si>
  <si>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</si>
  <si>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</si>
  <si>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</si>
  <si>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</si>
  <si>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</si>
  <si>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</si>
  <si>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</si>
  <si>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</si>
  <si>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</si>
  <si>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</si>
  <si>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</si>
  <si>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</si>
  <si>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</si>
  <si>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</si>
  <si>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</si>
  <si>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</si>
  <si>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</si>
  <si>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</si>
  <si>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</si>
  <si>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</si>
  <si>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</si>
  <si>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</si>
  <si>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</si>
  <si>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</si>
  <si>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</si>
  <si>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</si>
  <si>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</si>
  <si>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</si>
  <si>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</si>
  <si>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</si>
  <si>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</si>
  <si>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</si>
  <si>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</si>
  <si>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</si>
  <si>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</si>
  <si>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</si>
  <si>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</si>
  <si>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</si>
  <si>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</si>
  <si>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</si>
  <si>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</si>
  <si>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</si>
  <si>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</si>
  <si>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</si>
  <si>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</si>
  <si>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</si>
  <si>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</si>
  <si>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</si>
  <si>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</si>
  <si>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</si>
  <si>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</si>
  <si>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</si>
  <si>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</si>
  <si>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</si>
  <si>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</si>
  <si>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</si>
  <si>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</si>
  <si>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</si>
  <si>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</si>
  <si>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</si>
  <si>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</si>
  <si>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</si>
  <si>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</si>
  <si>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</si>
  <si>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</si>
  <si>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</si>
  <si>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</si>
  <si>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</si>
  <si>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</si>
  <si>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</si>
  <si>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</si>
  <si>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</si>
  <si>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</si>
  <si>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</si>
  <si>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</si>
  <si>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</si>
  <si>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</si>
  <si>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</si>
  <si>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</si>
  <si>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</si>
  <si>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</si>
  <si>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</si>
  <si>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</si>
  <si>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</si>
  <si>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</si>
  <si>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</si>
  <si>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</si>
  <si>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</si>
  <si>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</si>
  <si>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</si>
  <si>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</si>
  <si>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</si>
  <si>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</si>
  <si>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</si>
  <si>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</si>
  <si>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</si>
  <si>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</si>
  <si>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</si>
  <si>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</si>
  <si>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</si>
  <si>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</si>
  <si>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</si>
  <si>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</si>
  <si>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</si>
  <si>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</si>
  <si>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</si>
  <si>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</si>
  <si>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</si>
  <si>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</si>
  <si>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</si>
  <si>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</si>
  <si>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</si>
  <si>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</si>
  <si>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</si>
  <si>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</si>
  <si>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</si>
  <si>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</si>
  <si>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</si>
  <si>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</si>
  <si>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</si>
  <si>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</si>
  <si>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</si>
  <si>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</si>
  <si>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</si>
  <si>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</si>
  <si>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</si>
  <si>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</si>
  <si>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</si>
  <si>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</si>
  <si>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</si>
  <si>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</si>
  <si>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</si>
  <si>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</si>
  <si>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</si>
  <si>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</si>
  <si>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</si>
  <si>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</si>
  <si>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</si>
  <si>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</si>
  <si>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</si>
  <si>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</si>
  <si>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</si>
  <si>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</si>
  <si>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</si>
  <si>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</si>
  <si>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</si>
  <si>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</si>
  <si>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</si>
  <si>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</si>
  <si>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</si>
  <si>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</si>
  <si>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</si>
  <si>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</si>
  <si>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</si>
  <si>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</si>
  <si>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</si>
  <si>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</si>
  <si>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</si>
  <si>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</si>
  <si>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</si>
  <si>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</si>
  <si>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</si>
  <si>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</si>
  <si>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</si>
  <si>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</si>
  <si>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</si>
  <si>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</si>
  <si>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</si>
  <si>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</si>
  <si>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</si>
  <si>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</si>
  <si>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</si>
  <si>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</si>
  <si>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</si>
  <si>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</si>
  <si>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</si>
  <si>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</si>
  <si>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</si>
  <si>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</si>
  <si>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</si>
  <si>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</si>
  <si>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</si>
  <si>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</si>
  <si>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</si>
  <si>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</si>
  <si>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</si>
  <si>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</si>
  <si>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</si>
  <si>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</si>
  <si>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</si>
  <si>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</si>
  <si>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</si>
  <si>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</si>
  <si>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</si>
  <si>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</si>
  <si>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</si>
  <si>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</si>
  <si>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</si>
  <si>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</si>
  <si>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</si>
  <si>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</si>
  <si>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</si>
  <si>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</si>
  <si>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</si>
  <si>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</si>
  <si>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</si>
  <si>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</si>
  <si>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</si>
  <si>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</si>
  <si>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</si>
  <si>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</si>
  <si>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</si>
  <si>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</si>
  <si>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</si>
  <si>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</si>
  <si>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</si>
  <si>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</si>
  <si>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</si>
  <si>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</si>
  <si>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</si>
  <si>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</si>
  <si>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</si>
  <si>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</si>
  <si>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</si>
  <si>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</si>
  <si>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</si>
  <si>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</si>
  <si>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</si>
  <si>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</si>
  <si>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</si>
  <si>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</si>
  <si>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</si>
  <si>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</si>
  <si>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</si>
  <si>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</si>
  <si>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</si>
  <si>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</si>
  <si>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</si>
  <si>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</si>
  <si>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</si>
  <si>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</si>
  <si>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</si>
  <si>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</si>
  <si>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</si>
  <si>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</si>
  <si>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</si>
  <si>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</si>
  <si>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</si>
  <si>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</si>
  <si>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</si>
  <si>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</si>
  <si>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</si>
  <si>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</si>
  <si>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</si>
  <si>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</si>
  <si>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</si>
  <si>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</si>
  <si>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</si>
  <si>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</si>
  <si>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</si>
  <si>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</si>
  <si>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</si>
  <si>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</si>
  <si>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</si>
  <si>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</si>
  <si>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</si>
  <si>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</si>
  <si>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</si>
  <si>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</si>
  <si>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</si>
  <si>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</si>
  <si>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</si>
  <si>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</si>
  <si>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</si>
  <si>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</si>
  <si>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</si>
  <si>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</si>
  <si>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</si>
  <si>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</si>
  <si>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</si>
  <si>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</si>
  <si>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</si>
  <si>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</si>
  <si>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</si>
  <si>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</si>
  <si>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</si>
  <si>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</si>
  <si>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</si>
  <si>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</si>
  <si>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</si>
  <si>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</si>
  <si>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</si>
  <si>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</si>
  <si>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</si>
  <si>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</si>
  <si>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</si>
  <si>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</si>
  <si>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</si>
  <si>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</si>
  <si>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</si>
  <si>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</si>
  <si>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</si>
  <si>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</si>
  <si>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</si>
  <si>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</si>
  <si>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</si>
  <si>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</si>
  <si>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</si>
  <si>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</si>
  <si>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</si>
  <si>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</si>
  <si>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</si>
  <si>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</si>
  <si>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</si>
  <si>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</si>
  <si>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</si>
  <si>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</si>
  <si>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</si>
  <si>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</si>
  <si>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</si>
  <si>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</si>
  <si>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</si>
  <si>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</si>
  <si>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</si>
  <si>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</si>
  <si>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</si>
  <si>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</si>
  <si>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</si>
  <si>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</si>
  <si>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</si>
  <si>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</si>
  <si>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</si>
  <si>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</si>
  <si>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</si>
  <si>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</si>
  <si>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</si>
  <si>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</si>
  <si>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</si>
  <si>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</si>
  <si>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</si>
  <si>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</si>
  <si>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</si>
  <si>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</si>
  <si>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</si>
  <si>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</si>
  <si>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</si>
  <si>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</si>
  <si>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</si>
  <si>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</si>
  <si>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</si>
  <si>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</si>
  <si>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</si>
  <si>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</si>
  <si>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</si>
  <si>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</si>
  <si>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</si>
  <si>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</si>
  <si>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</si>
  <si>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</si>
  <si>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</si>
  <si>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</si>
  <si>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</si>
  <si>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</si>
  <si>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</si>
  <si>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</si>
  <si>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</si>
  <si>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</si>
  <si>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</si>
  <si>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</si>
  <si>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</si>
  <si>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</si>
  <si>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</si>
  <si>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</si>
  <si>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</si>
  <si>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</si>
  <si>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</si>
  <si>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</si>
  <si>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</si>
  <si>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</si>
  <si>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</si>
  <si>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</si>
  <si>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</si>
  <si>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</si>
  <si>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</si>
  <si>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</si>
  <si>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</si>
  <si>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</si>
  <si>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</si>
  <si>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</si>
  <si>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</si>
  <si>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</si>
  <si>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</si>
  <si>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</si>
  <si>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</si>
  <si>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</si>
  <si>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</si>
  <si>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</si>
  <si>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</si>
  <si>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</si>
  <si>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</si>
  <si>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</si>
  <si>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</si>
  <si>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</si>
  <si>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</si>
  <si>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</si>
  <si>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</si>
  <si>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</si>
  <si>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</si>
  <si>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</si>
  <si>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</si>
  <si>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</si>
  <si>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</si>
  <si>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</si>
  <si>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</si>
  <si>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</si>
  <si>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</si>
  <si>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</si>
  <si>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</si>
  <si>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</si>
  <si>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</si>
  <si>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</si>
  <si>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</si>
  <si>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</si>
  <si>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</si>
  <si>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</si>
  <si>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</si>
  <si>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</si>
  <si>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</si>
  <si>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</si>
  <si>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</si>
  <si>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</si>
  <si>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</si>
  <si>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</si>
  <si>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</si>
  <si>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</si>
  <si>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</si>
  <si>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</si>
  <si>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</si>
  <si>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</si>
  <si>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</si>
  <si>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</si>
  <si>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</si>
  <si>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</si>
  <si>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</si>
  <si>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</si>
  <si>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</si>
  <si>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</si>
  <si>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</si>
  <si>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</si>
  <si>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</si>
  <si>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</si>
  <si>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</si>
  <si>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</si>
  <si>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</si>
  <si>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</si>
  <si>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</si>
  <si>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</si>
  <si>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</si>
  <si>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</si>
  <si>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</si>
  <si>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</si>
  <si>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</si>
  <si>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</si>
  <si>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</si>
  <si>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</si>
  <si>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</si>
  <si>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</si>
  <si>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</si>
  <si>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</si>
  <si>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</si>
  <si>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</si>
  <si>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</si>
  <si>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</si>
  <si>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</si>
  <si>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</si>
  <si>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</si>
  <si>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</si>
  <si>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</si>
  <si>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</si>
  <si>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</si>
  <si>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</si>
  <si>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</si>
  <si>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</si>
  <si>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</si>
  <si>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</si>
  <si>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</si>
  <si>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</si>
  <si>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</si>
  <si>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</si>
  <si>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</si>
  <si>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</si>
  <si>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</si>
  <si>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</si>
  <si>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</si>
  <si>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</si>
  <si>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</si>
  <si>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</si>
  <si>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</si>
  <si>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</si>
  <si>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</si>
  <si>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</si>
  <si>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</si>
  <si>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</si>
  <si>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</si>
  <si>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</si>
  <si>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</si>
  <si>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</si>
  <si>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</si>
  <si>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</si>
  <si>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</si>
  <si>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</si>
  <si>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</si>
  <si>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</si>
  <si>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</si>
  <si>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</si>
  <si>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</si>
  <si>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</si>
  <si>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</si>
  <si>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</si>
  <si>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</si>
  <si>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</si>
  <si>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</si>
  <si>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</si>
  <si>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</si>
  <si>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</si>
  <si>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</si>
  <si>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</si>
  <si>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</si>
  <si>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</si>
  <si>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</si>
  <si>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</si>
  <si>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</si>
  <si>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</si>
  <si>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</si>
  <si>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</si>
  <si>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</si>
  <si>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</si>
  <si>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</si>
  <si>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</si>
  <si>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</si>
  <si>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</si>
  <si>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</si>
  <si>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</si>
  <si>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</si>
  <si>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</si>
  <si>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</si>
  <si>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</si>
  <si>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</si>
  <si>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</si>
  <si>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</si>
  <si>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</si>
  <si>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</si>
  <si>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</si>
  <si>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</si>
  <si>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</si>
  <si>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</si>
  <si>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</si>
  <si>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</si>
  <si>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</si>
  <si>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</si>
  <si>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</si>
  <si>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</si>
  <si>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</si>
  <si>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</si>
  <si>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</si>
  <si>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</si>
  <si>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</si>
  <si>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</si>
  <si>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</si>
  <si>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</si>
  <si>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</si>
  <si>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</si>
  <si>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</si>
  <si>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</si>
  <si>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</si>
  <si>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</si>
  <si>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</si>
  <si>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</si>
  <si>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</si>
  <si>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</si>
  <si>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</si>
  <si>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</si>
  <si>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</si>
  <si>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</si>
  <si>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</si>
  <si>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</si>
  <si>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</si>
  <si>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</si>
  <si>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</si>
  <si>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</si>
  <si>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</si>
  <si>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</si>
  <si>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</si>
  <si>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</si>
  <si>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</si>
  <si>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</si>
  <si>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</si>
  <si>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</si>
  <si>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</si>
  <si>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</si>
  <si>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</si>
  <si>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</si>
  <si>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</si>
  <si>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</si>
  <si>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</si>
  <si>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</si>
  <si>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</si>
  <si>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</si>
  <si>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</si>
  <si>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</si>
  <si>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</si>
  <si>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</si>
  <si>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</si>
  <si>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</si>
  <si>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</si>
  <si>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</si>
  <si>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</si>
  <si>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</si>
  <si>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</si>
  <si>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</si>
  <si>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</si>
  <si>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</si>
  <si>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</si>
  <si>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</si>
  <si>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</si>
  <si>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</si>
  <si>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</si>
  <si>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</si>
  <si>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</si>
  <si>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</si>
  <si>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</si>
  <si>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</si>
  <si>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</si>
  <si>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</si>
  <si>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</si>
  <si>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</si>
  <si>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</si>
  <si>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</si>
  <si>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</si>
  <si>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</si>
  <si>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</si>
  <si>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</si>
  <si>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</si>
  <si>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</si>
  <si>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</si>
  <si>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</si>
  <si>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</si>
  <si>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</si>
  <si>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</si>
  <si>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</si>
  <si>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</si>
  <si>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</si>
  <si>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</si>
  <si>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</si>
  <si>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</si>
  <si>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</si>
  <si>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</si>
  <si>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</si>
  <si>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</si>
  <si>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</si>
  <si>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</si>
  <si>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</si>
  <si>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</si>
  <si>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</si>
  <si>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</si>
  <si>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</si>
  <si>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</si>
  <si>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</si>
  <si>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</si>
  <si>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</si>
  <si>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</si>
  <si>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</si>
  <si>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</si>
  <si>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</si>
  <si>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</si>
  <si>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</si>
  <si>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</si>
  <si>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</si>
  <si>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</si>
  <si>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</si>
  <si>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</si>
  <si>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</si>
  <si>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</si>
  <si>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</si>
  <si>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</si>
  <si>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</si>
  <si>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</si>
  <si>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</si>
  <si>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</si>
  <si>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</si>
  <si>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</si>
  <si>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</si>
  <si>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</si>
  <si>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</si>
  <si>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</si>
  <si>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</si>
  <si>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</si>
  <si>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</si>
  <si>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</si>
  <si>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</si>
  <si>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</si>
  <si>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</si>
  <si>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</si>
  <si>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</si>
  <si>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</si>
  <si>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</si>
  <si>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</si>
  <si>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</si>
  <si>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</si>
  <si>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</si>
  <si>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</si>
  <si>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</si>
  <si>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</si>
  <si>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</si>
  <si>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</si>
  <si>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</si>
  <si>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</si>
  <si>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</si>
  <si>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</si>
  <si>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</si>
  <si>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</si>
  <si>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</si>
  <si>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</si>
  <si>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</si>
  <si>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</si>
  <si>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</si>
  <si>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</si>
  <si>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</si>
  <si>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</si>
  <si>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</si>
  <si>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</si>
  <si>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</si>
  <si>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</si>
  <si>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</si>
  <si>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</si>
  <si>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</si>
  <si>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</si>
  <si>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</si>
  <si>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</si>
  <si>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</si>
  <si>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</si>
  <si>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</si>
  <si>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</si>
  <si>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</si>
  <si>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</si>
  <si>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</si>
  <si>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</si>
  <si>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</si>
  <si>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</si>
  <si>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</si>
  <si>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</si>
  <si>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</si>
  <si>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</si>
  <si>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</si>
  <si>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</si>
  <si>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</si>
  <si>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</si>
  <si>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</si>
  <si>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</si>
  <si>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</si>
  <si>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</si>
  <si>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</si>
  <si>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</si>
  <si>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</si>
  <si>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</si>
  <si>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</si>
  <si>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</si>
  <si>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</si>
  <si>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</si>
  <si>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</si>
  <si>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</si>
  <si>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</si>
  <si>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</si>
  <si>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</si>
  <si>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</si>
  <si>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</si>
  <si>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</si>
  <si>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</si>
  <si>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</si>
  <si>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</si>
  <si>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</si>
  <si>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</si>
  <si>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</si>
  <si>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</si>
  <si>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</si>
  <si>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</si>
  <si>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</si>
  <si>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</si>
  <si>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</si>
  <si>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</si>
  <si>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</si>
  <si>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</si>
  <si>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</si>
  <si>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</si>
  <si>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</si>
  <si>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</si>
  <si>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</si>
  <si>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</si>
  <si>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</si>
  <si>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</si>
  <si>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</si>
  <si>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</si>
  <si>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</si>
  <si>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</si>
  <si>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</si>
  <si>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</si>
  <si>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</si>
  <si>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</si>
  <si>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</si>
  <si>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</si>
  <si>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</si>
  <si>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</si>
  <si>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</si>
  <si>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</si>
  <si>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</si>
  <si>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</si>
  <si>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</si>
  <si>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</si>
  <si>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</si>
  <si>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</si>
  <si>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</si>
  <si>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</si>
  <si>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</si>
  <si>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</si>
  <si>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</si>
  <si>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</si>
  <si>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</si>
  <si>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</si>
  <si>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</si>
  <si>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</si>
  <si>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</si>
  <si>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</si>
  <si>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</si>
  <si>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</si>
  <si>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</si>
  <si>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</si>
  <si>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</si>
  <si>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</si>
  <si>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</si>
  <si>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</si>
  <si>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</si>
  <si>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</si>
  <si>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</si>
  <si>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</si>
  <si>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</si>
  <si>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</si>
  <si>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</si>
  <si>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</si>
  <si>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</si>
  <si>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</si>
  <si>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</si>
  <si>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</si>
  <si>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</si>
  <si>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</si>
  <si>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</si>
  <si>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</si>
  <si>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</si>
  <si>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</si>
  <si>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</si>
  <si>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</si>
  <si>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</si>
  <si>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</si>
  <si>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</si>
  <si>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</si>
  <si>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</si>
  <si>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</si>
  <si>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</si>
  <si>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</si>
  <si>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</si>
  <si>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</si>
  <si>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</si>
  <si>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</si>
  <si>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</si>
  <si>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</si>
  <si>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</si>
  <si>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</si>
  <si>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</si>
  <si>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</si>
  <si>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</si>
  <si>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</si>
  <si>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</si>
  <si>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</si>
  <si>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</si>
  <si>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</si>
  <si>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</si>
  <si>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</si>
  <si>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</si>
  <si>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</si>
  <si>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</si>
  <si>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</si>
  <si>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</si>
  <si>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</si>
  <si>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</si>
  <si>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</si>
  <si>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</si>
  <si>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</si>
  <si>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</si>
  <si>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</si>
  <si>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</si>
  <si>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</si>
  <si>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</si>
  <si>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</si>
  <si>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</si>
  <si>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</si>
  <si>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</si>
  <si>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</si>
  <si>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</si>
  <si>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</si>
  <si>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</si>
  <si>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</si>
  <si>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</si>
  <si>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</si>
  <si>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</si>
  <si>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</si>
  <si>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</si>
  <si>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</si>
  <si>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</si>
  <si>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</si>
  <si>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</si>
  <si>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</si>
  <si>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</si>
  <si>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</si>
  <si>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</si>
  <si>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</si>
  <si>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</si>
  <si>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</si>
  <si>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</si>
  <si>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</si>
  <si>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</si>
  <si>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</si>
  <si>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</si>
  <si>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</si>
  <si>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</si>
  <si>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</si>
  <si>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</si>
  <si>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</si>
  <si>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</si>
  <si>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</si>
  <si>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</si>
  <si>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</si>
  <si>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</si>
  <si>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</si>
  <si>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</si>
  <si>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</si>
  <si>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</si>
  <si>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</si>
  <si>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</si>
  <si>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</si>
  <si>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</si>
  <si>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</si>
  <si>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</si>
  <si>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</si>
  <si>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</si>
  <si>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</si>
  <si>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</si>
  <si>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</si>
  <si>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</si>
  <si>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</si>
  <si>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</si>
  <si>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</si>
  <si>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</si>
  <si>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</si>
  <si>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</si>
  <si>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</si>
  <si>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</si>
  <si>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</si>
  <si>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</si>
  <si>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</si>
  <si>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</si>
  <si>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</si>
  <si>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</si>
  <si>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</si>
  <si>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</si>
  <si>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</si>
  <si>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</si>
  <si>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</si>
  <si>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</si>
  <si>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</si>
  <si>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</si>
  <si>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</si>
  <si>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</si>
  <si>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</si>
  <si>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</si>
  <si>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</si>
  <si>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</si>
  <si>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</si>
  <si>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</si>
  <si>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</si>
  <si>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</si>
  <si>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</si>
  <si>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</si>
  <si>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</si>
  <si>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</si>
  <si>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</si>
  <si>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</si>
  <si>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</si>
  <si>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</si>
  <si>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</si>
  <si>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</si>
  <si>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</si>
  <si>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</si>
  <si>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</si>
  <si>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</si>
  <si>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</si>
  <si>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</si>
  <si>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</si>
  <si>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</si>
  <si>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</si>
  <si>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</si>
  <si>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</si>
  <si>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</si>
  <si>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</si>
  <si>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</si>
  <si>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</si>
  <si>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</si>
  <si>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</si>
  <si>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</si>
  <si>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</si>
  <si>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</si>
  <si>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</si>
  <si>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</si>
  <si>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</si>
  <si>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</si>
  <si>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</si>
  <si>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</si>
  <si>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</si>
  <si>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</si>
  <si>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</si>
  <si>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</si>
  <si>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</si>
  <si>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</si>
  <si>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</si>
  <si>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</si>
  <si>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</si>
  <si>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</si>
  <si>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</si>
  <si>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</si>
  <si>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</si>
  <si>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</si>
  <si>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</si>
  <si>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</si>
  <si>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</si>
  <si>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</si>
  <si>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</si>
  <si>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</si>
  <si>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</si>
  <si>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</si>
  <si>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</si>
  <si>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</si>
  <si>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</si>
  <si>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</si>
  <si>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</si>
  <si>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</si>
  <si>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</si>
  <si>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</si>
  <si>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</si>
  <si>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</si>
  <si>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</si>
  <si>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</si>
  <si>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</si>
  <si>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</si>
  <si>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</si>
  <si>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</si>
  <si>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</si>
  <si>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</si>
  <si>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</si>
  <si>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</si>
  <si>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</si>
  <si>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</si>
  <si>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</si>
  <si>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</si>
  <si>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</si>
  <si>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</si>
  <si>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</si>
  <si>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</si>
  <si>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</si>
  <si>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</si>
  <si>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</si>
  <si>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</si>
  <si>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</si>
  <si>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</si>
  <si>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</si>
  <si>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</si>
  <si>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</si>
  <si>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</si>
  <si>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</si>
  <si>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</si>
  <si>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</si>
  <si>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</si>
  <si>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</si>
  <si>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</si>
  <si>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</si>
  <si>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</si>
  <si>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</si>
  <si>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</si>
  <si>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</si>
  <si>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</si>
  <si>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</si>
  <si>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</si>
  <si>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</si>
  <si>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</si>
  <si>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</si>
  <si>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</si>
  <si>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</si>
  <si>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</si>
  <si>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</si>
  <si>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</si>
  <si>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</si>
  <si>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</si>
  <si>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</si>
  <si>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</si>
  <si>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</si>
  <si>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</si>
  <si>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</si>
  <si>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</si>
  <si>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</si>
  <si>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</si>
  <si>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</si>
  <si>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</si>
  <si>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</si>
  <si>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</si>
  <si>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</si>
  <si>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</si>
  <si>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</si>
  <si>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</si>
  <si>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</si>
  <si>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</si>
  <si>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</si>
  <si>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</si>
  <si>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</si>
  <si>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</si>
  <si>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</si>
  <si>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</si>
  <si>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</si>
  <si>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</si>
  <si>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</si>
  <si>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</si>
  <si>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</si>
  <si>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</si>
  <si>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</si>
  <si>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</si>
  <si>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</si>
  <si>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</si>
  <si>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</si>
  <si>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</si>
  <si>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</si>
  <si>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</si>
  <si>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</si>
  <si>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</si>
  <si>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</si>
  <si>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</si>
  <si>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</si>
  <si>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</si>
  <si>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</si>
  <si>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</si>
  <si>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</si>
  <si>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</si>
  <si>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</si>
  <si>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</si>
  <si>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</si>
  <si>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</si>
  <si>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</si>
  <si>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</si>
  <si>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</si>
  <si>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</si>
  <si>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</si>
  <si>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</si>
  <si>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</si>
  <si>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</si>
  <si>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</si>
  <si>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</si>
  <si>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</si>
  <si>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</si>
  <si>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</si>
  <si>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</si>
  <si>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</si>
  <si>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</si>
  <si>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</si>
  <si>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</si>
  <si>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</si>
  <si>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</si>
  <si>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</si>
  <si>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</si>
  <si>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</si>
  <si>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</si>
  <si>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</si>
  <si>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</si>
  <si>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</si>
  <si>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</si>
  <si>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</si>
  <si>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</si>
  <si>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</si>
  <si>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</si>
  <si>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</si>
  <si>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</si>
  <si>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</si>
  <si>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</si>
  <si>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</si>
  <si>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</si>
  <si>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</si>
  <si>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</si>
  <si>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</si>
  <si>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</si>
  <si>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</si>
  <si>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</si>
  <si>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</si>
  <si>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</si>
  <si>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</si>
  <si>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</si>
  <si>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</si>
  <si>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</si>
  <si>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</si>
  <si>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</si>
  <si>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</si>
  <si>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</si>
  <si>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</si>
  <si>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</si>
  <si>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</si>
  <si>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</si>
  <si>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</si>
  <si>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</si>
  <si>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</si>
  <si>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</si>
  <si>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</si>
  <si>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</si>
  <si>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</si>
  <si>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</si>
  <si>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</si>
  <si>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</si>
  <si>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</si>
  <si>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</si>
  <si>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</si>
  <si>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</si>
  <si>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</si>
  <si>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</si>
  <si>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</si>
  <si>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</si>
  <si>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</si>
  <si>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</si>
  <si>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</si>
  <si>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</si>
  <si>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</si>
  <si>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</si>
  <si>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</si>
  <si>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</si>
  <si>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</si>
  <si>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</si>
  <si>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</si>
  <si>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</si>
  <si>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</si>
  <si>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</si>
  <si>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</si>
  <si>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</si>
  <si>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</si>
  <si>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</si>
  <si>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</si>
  <si>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</si>
  <si>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</si>
  <si>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</si>
  <si>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</si>
  <si>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</si>
  <si>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</si>
  <si>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</si>
  <si>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</si>
  <si>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</si>
  <si>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</si>
  <si>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</si>
  <si>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</si>
  <si>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</si>
  <si>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</si>
  <si>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</si>
  <si>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</si>
  <si>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</si>
  <si>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</si>
  <si>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</si>
  <si>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</si>
  <si>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</si>
  <si>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</si>
  <si>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</si>
  <si>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</si>
  <si>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</si>
  <si>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</si>
  <si>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</si>
  <si>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</si>
  <si>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</si>
  <si>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</si>
  <si>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</si>
  <si>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</si>
  <si>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</si>
  <si>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</si>
  <si>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</si>
  <si>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</si>
  <si>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</si>
  <si>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</si>
  <si>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</si>
  <si>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</si>
  <si>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</si>
  <si>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</si>
  <si>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</si>
  <si>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</si>
  <si>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</si>
  <si>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</si>
  <si>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</si>
  <si>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</si>
  <si>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</si>
  <si>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</si>
  <si>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</si>
  <si>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</si>
  <si>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</si>
  <si>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</si>
  <si>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</si>
  <si>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</si>
  <si>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</si>
  <si>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</si>
  <si>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</si>
  <si>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</si>
  <si>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</si>
  <si>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</si>
  <si>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</si>
  <si>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</si>
  <si>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</si>
  <si>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</si>
  <si>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</si>
  <si>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</si>
  <si>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</si>
  <si>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</si>
  <si>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</si>
  <si>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</si>
  <si>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</si>
  <si>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</si>
  <si>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</si>
  <si>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</si>
  <si>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</si>
  <si>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</si>
  <si>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</si>
  <si>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</si>
  <si>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</si>
  <si>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</si>
  <si>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</si>
  <si>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</si>
  <si>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</si>
  <si>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</si>
  <si>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</si>
  <si>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</si>
  <si>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</si>
  <si>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</si>
  <si>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</si>
  <si>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</si>
  <si>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</si>
  <si>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</si>
  <si>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</si>
  <si>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</si>
  <si>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</si>
  <si>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</si>
  <si>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</si>
  <si>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</si>
  <si>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</si>
  <si>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</si>
  <si>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</si>
  <si>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</si>
  <si>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</si>
  <si>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</si>
  <si>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</si>
  <si>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</si>
  <si>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</si>
  <si>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</si>
  <si>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</si>
  <si>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</si>
  <si>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</si>
  <si>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</si>
  <si>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</si>
  <si>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</si>
  <si>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</si>
  <si>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</si>
  <si>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</si>
  <si>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</si>
  <si>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</si>
  <si>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</si>
  <si>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</si>
  <si>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</si>
  <si>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</si>
  <si>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</si>
  <si>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</si>
  <si>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</si>
  <si>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</si>
  <si>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</si>
  <si>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</si>
  <si>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</si>
  <si>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</si>
  <si>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</si>
  <si>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</si>
  <si>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</si>
  <si>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</si>
  <si>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</si>
  <si>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</si>
  <si>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</si>
  <si>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</si>
  <si>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</si>
  <si>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</si>
  <si>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</si>
  <si>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</si>
  <si>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</si>
  <si>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</si>
  <si>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</si>
  <si>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</si>
  <si>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</si>
  <si>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</si>
  <si>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</si>
  <si>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</si>
  <si>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</si>
  <si>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</si>
  <si>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</si>
  <si>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</si>
  <si>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</si>
  <si>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</si>
  <si>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</si>
  <si>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</si>
  <si>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</si>
  <si>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</si>
  <si>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</si>
  <si>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</si>
  <si>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</si>
  <si>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</si>
  <si>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</si>
  <si>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</si>
  <si>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</si>
  <si>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</si>
  <si>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</si>
  <si>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</si>
  <si>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</si>
  <si>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</si>
  <si>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</si>
  <si>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</si>
  <si>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</si>
  <si>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</si>
  <si>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</si>
  <si>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</si>
  <si>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</si>
  <si>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</si>
  <si>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</si>
  <si>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</si>
  <si>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</si>
  <si>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</si>
  <si>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</si>
  <si>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</si>
  <si>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</si>
  <si>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</si>
  <si>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</si>
  <si>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</si>
  <si>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</si>
  <si>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</si>
  <si>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</si>
  <si>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</si>
  <si>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</si>
  <si>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</si>
  <si>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</si>
  <si>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</si>
  <si>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</si>
  <si>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</si>
  <si>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</si>
  <si>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</si>
  <si>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</si>
  <si>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</si>
  <si>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</si>
  <si>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</si>
  <si>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</si>
  <si>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</si>
  <si>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</si>
  <si>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</si>
  <si>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</si>
  <si>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</si>
  <si>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</si>
  <si>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</si>
  <si>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</si>
  <si>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</si>
  <si>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</si>
  <si>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</si>
  <si>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</si>
  <si>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</si>
  <si>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</si>
  <si>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</si>
  <si>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</si>
  <si>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</si>
  <si>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</si>
  <si>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</si>
  <si>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</si>
  <si>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</si>
  <si>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</si>
  <si>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</si>
  <si>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</si>
  <si>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</si>
  <si>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</si>
  <si>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</si>
  <si>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</si>
  <si>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</si>
  <si>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</si>
  <si>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</si>
  <si>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</si>
  <si>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</si>
  <si>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</si>
  <si>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</si>
  <si>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</si>
  <si>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</si>
  <si>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</si>
  <si>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</si>
  <si>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</si>
  <si>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</si>
  <si>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</si>
  <si>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</si>
  <si>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</si>
  <si>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</si>
  <si>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</si>
  <si>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</si>
  <si>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</si>
  <si>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</si>
  <si>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</si>
  <si>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</si>
  <si>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</si>
  <si>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</si>
  <si>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</si>
  <si>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</si>
  <si>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</si>
  <si>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</si>
  <si>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</si>
  <si>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</si>
  <si>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</si>
  <si>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</si>
  <si>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</si>
  <si>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</si>
  <si>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</si>
  <si>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</si>
  <si>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</si>
  <si>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</si>
  <si>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</si>
  <si>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</si>
  <si>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</si>
  <si>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</si>
  <si>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</si>
  <si>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</si>
  <si>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</si>
  <si>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</si>
  <si>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</si>
  <si>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</si>
  <si>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</si>
  <si>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</si>
  <si>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</si>
  <si>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</si>
  <si>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</si>
  <si>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</si>
  <si>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</si>
  <si>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</si>
  <si>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</si>
  <si>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</si>
  <si>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</si>
  <si>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</si>
  <si>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</si>
  <si>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</si>
  <si>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</si>
  <si>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</si>
  <si>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</si>
  <si>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</si>
  <si>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</si>
  <si>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</si>
  <si>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</si>
  <si>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</si>
  <si>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</si>
  <si>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</si>
  <si>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</si>
  <si>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</si>
  <si>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</si>
  <si>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</si>
  <si>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</si>
  <si>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</si>
  <si>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</si>
  <si>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</si>
  <si>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</si>
  <si>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</si>
  <si>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</si>
  <si>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</si>
  <si>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</si>
  <si>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</si>
  <si>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</si>
  <si>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</si>
  <si>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</si>
  <si>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</si>
  <si>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</si>
  <si>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</si>
  <si>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</si>
  <si>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</si>
  <si>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</si>
  <si>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</si>
  <si>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</si>
  <si>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</si>
  <si>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</si>
  <si>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</si>
  <si>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</si>
  <si>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</si>
  <si>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</si>
  <si>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</si>
  <si>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</si>
  <si>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</si>
  <si>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</si>
  <si>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</si>
  <si>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</si>
  <si>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</si>
  <si>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</si>
  <si>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</si>
  <si>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</si>
  <si>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</si>
  <si>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</si>
  <si>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</si>
  <si>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</si>
  <si>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</si>
  <si>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</si>
  <si>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</si>
  <si>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</si>
  <si>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</si>
  <si>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</si>
  <si>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</si>
  <si>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</si>
  <si>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</si>
  <si>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</si>
  <si>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</si>
  <si>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</si>
  <si>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</si>
  <si>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</si>
  <si>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</si>
  <si>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</si>
  <si>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</si>
  <si>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</si>
  <si>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</si>
  <si>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</si>
  <si>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</si>
  <si>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</si>
  <si>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</si>
  <si>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</si>
  <si>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</si>
  <si>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</si>
  <si>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</si>
  <si>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</si>
  <si>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</si>
  <si>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</si>
  <si>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</si>
  <si>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</si>
  <si>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</si>
  <si>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</si>
  <si>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</si>
  <si>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</si>
  <si>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</si>
  <si>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</si>
  <si>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</si>
  <si>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</si>
  <si>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</si>
  <si>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</si>
  <si>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</si>
  <si>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</si>
  <si>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</si>
  <si>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</si>
  <si>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</si>
  <si>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</si>
  <si>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</si>
  <si>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</si>
  <si>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</si>
  <si>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</si>
  <si>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</si>
  <si>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</si>
  <si>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</si>
  <si>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</si>
  <si>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</si>
  <si>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</si>
  <si>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</si>
  <si>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</si>
  <si>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</si>
  <si>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</si>
  <si>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</si>
  <si>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</si>
  <si>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</si>
  <si>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</si>
  <si>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</si>
  <si>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</si>
  <si>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</si>
  <si>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</si>
  <si>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</si>
  <si>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</si>
  <si>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</si>
  <si>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</si>
  <si>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</si>
  <si>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</si>
  <si>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</si>
  <si>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</si>
  <si>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</si>
  <si>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</si>
  <si>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</si>
  <si>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</si>
  <si>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</si>
  <si>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</si>
  <si>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</si>
  <si>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</si>
  <si>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</si>
  <si>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</si>
  <si>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</si>
  <si>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</si>
  <si>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</si>
  <si>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</si>
  <si>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</si>
  <si>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</si>
  <si>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</si>
  <si>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</si>
  <si>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</si>
  <si>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</si>
  <si>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</si>
  <si>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</si>
  <si>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</si>
  <si>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</si>
  <si>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</si>
  <si>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</si>
  <si>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</si>
  <si>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</si>
  <si>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</si>
  <si>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</si>
  <si>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</si>
  <si>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</si>
  <si>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</si>
  <si>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</si>
  <si>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</si>
  <si>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</si>
  <si>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</si>
  <si>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</si>
  <si>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</si>
  <si>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</si>
  <si>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</si>
  <si>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</si>
  <si>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</si>
  <si>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</si>
  <si>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</si>
  <si>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</si>
  <si>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</si>
  <si>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</si>
  <si>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</si>
  <si>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</si>
  <si>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</si>
  <si>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</si>
  <si>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</si>
  <si>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</si>
  <si>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</si>
  <si>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</si>
  <si>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</si>
  <si>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</si>
  <si>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</si>
  <si>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</si>
  <si>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</si>
  <si>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</si>
  <si>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</si>
  <si>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</si>
  <si>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</si>
  <si>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</si>
  <si>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</si>
  <si>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</si>
  <si>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</si>
  <si>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</si>
  <si>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</si>
  <si>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</si>
  <si>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</si>
  <si>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</si>
  <si>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</si>
  <si>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</si>
  <si>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</si>
  <si>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</si>
  <si>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</si>
  <si>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</si>
  <si>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</si>
  <si>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</si>
  <si>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</si>
  <si>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</si>
  <si>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</si>
  <si>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</si>
  <si>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</si>
  <si>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</si>
  <si>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</si>
  <si>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</si>
  <si>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</si>
  <si>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</si>
  <si>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</si>
  <si>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</si>
  <si>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</si>
  <si>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</si>
  <si>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</si>
  <si>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</si>
  <si>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</si>
  <si>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</si>
  <si>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</si>
  <si>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</si>
  <si>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</si>
  <si>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</si>
  <si>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</si>
  <si>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</si>
  <si>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</si>
  <si>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</si>
  <si>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</si>
  <si>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</si>
  <si>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</si>
  <si>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</si>
  <si>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</si>
  <si>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</si>
  <si>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</si>
  <si>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</si>
  <si>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</si>
  <si>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</si>
  <si>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</si>
  <si>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</si>
  <si>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</si>
  <si>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</si>
  <si>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</si>
  <si>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</si>
  <si>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</si>
  <si>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</si>
  <si>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</si>
  <si>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</si>
  <si>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</si>
  <si>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</si>
  <si>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</si>
  <si>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</si>
  <si>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</si>
  <si>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</si>
  <si>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</si>
  <si>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</si>
  <si>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</si>
  <si>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</si>
  <si>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</si>
  <si>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</si>
  <si>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</si>
  <si>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</si>
  <si>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</si>
  <si>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</si>
  <si>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</si>
  <si>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</si>
  <si>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</si>
  <si>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</si>
  <si>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</si>
  <si>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</si>
  <si>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</si>
  <si>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</si>
  <si>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</si>
  <si>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</si>
  <si>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</si>
  <si>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</si>
  <si>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</si>
  <si>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</si>
  <si>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</si>
  <si>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</si>
  <si>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</si>
  <si>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</si>
  <si>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</si>
  <si>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</si>
  <si>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</si>
  <si>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</si>
  <si>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</si>
  <si>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</si>
  <si>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</si>
  <si>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</si>
  <si>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</si>
  <si>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</si>
  <si>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</si>
  <si>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</si>
  <si>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</si>
  <si>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</si>
  <si>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</si>
  <si>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</si>
  <si>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</si>
  <si>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</si>
  <si>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</si>
  <si>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</si>
  <si>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</si>
  <si>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</si>
  <si>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</si>
  <si>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</si>
  <si>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</si>
  <si>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</si>
  <si>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</si>
  <si>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</si>
  <si>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</si>
  <si>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</si>
  <si>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</si>
  <si>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</si>
  <si>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</si>
  <si>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</si>
  <si>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</si>
  <si>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</si>
  <si>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</si>
  <si>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</si>
  <si>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</si>
  <si>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</si>
  <si>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</si>
  <si>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</si>
  <si>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</si>
  <si>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</si>
  <si>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</si>
  <si>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</si>
  <si>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</si>
  <si>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</si>
  <si>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</si>
  <si>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</si>
  <si>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</si>
  <si>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</si>
  <si>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</si>
  <si>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</si>
  <si>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</si>
  <si>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</si>
  <si>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</si>
  <si>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</si>
  <si>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</si>
  <si>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</si>
  <si>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</si>
  <si>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</si>
  <si>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</si>
  <si>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</si>
  <si>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</si>
  <si>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</si>
  <si>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</si>
  <si>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</si>
  <si>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</si>
  <si>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</si>
  <si>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</si>
  <si>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</si>
  <si>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</si>
  <si>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</si>
  <si>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</si>
  <si>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</si>
  <si>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</si>
  <si>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</si>
  <si>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</si>
  <si>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</si>
  <si>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</si>
  <si>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</si>
  <si>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</si>
  <si>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</si>
  <si>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</si>
  <si>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</si>
  <si>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</si>
  <si>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</si>
  <si>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</si>
  <si>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</si>
  <si>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</si>
  <si>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</si>
  <si>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</si>
  <si>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</si>
  <si>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</si>
  <si>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</si>
  <si>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</si>
  <si>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</si>
  <si>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</si>
  <si>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</si>
  <si>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</si>
  <si>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</si>
  <si>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</si>
  <si>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</si>
  <si>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</si>
  <si>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</si>
  <si>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</si>
  <si>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</si>
  <si>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</si>
  <si>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</si>
  <si>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</si>
  <si>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</si>
  <si>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</si>
  <si>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</si>
  <si>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</si>
  <si>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</si>
  <si>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</si>
  <si>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</si>
  <si>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</si>
  <si>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</si>
  <si>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</si>
  <si>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</si>
  <si>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</si>
  <si>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</si>
  <si>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</si>
  <si>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</si>
  <si>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</si>
  <si>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</si>
  <si>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</si>
  <si>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</si>
  <si>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</si>
  <si>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</si>
  <si>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</si>
  <si>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</si>
  <si>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</si>
  <si>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</si>
  <si>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</si>
  <si>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</si>
  <si>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</si>
  <si>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</si>
  <si>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</si>
  <si>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</si>
  <si>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</si>
  <si>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</si>
  <si>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</si>
  <si>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</si>
  <si>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</si>
  <si>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</si>
  <si>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</si>
  <si>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</si>
  <si>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</si>
  <si>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</si>
  <si>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</si>
  <si>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</si>
  <si>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</si>
  <si>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</si>
  <si>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</si>
  <si>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</si>
  <si>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</si>
  <si>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</si>
  <si>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</si>
  <si>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</si>
  <si>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</si>
  <si>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</si>
  <si>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</si>
  <si>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</si>
  <si>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</si>
  <si>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</si>
  <si>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</si>
  <si>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</si>
  <si>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</si>
  <si>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</si>
  <si>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</si>
  <si>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</si>
  <si>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</si>
  <si>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</si>
  <si>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</si>
  <si>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</si>
  <si>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</si>
  <si>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</si>
  <si>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</si>
  <si>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</si>
  <si>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</si>
  <si>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</si>
  <si>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</si>
  <si>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</si>
  <si>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</si>
  <si>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</si>
  <si>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</si>
  <si>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</si>
  <si>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</si>
  <si>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</si>
  <si>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</si>
  <si>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</si>
  <si>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</si>
  <si>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</si>
  <si>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</si>
  <si>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</si>
  <si>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</si>
  <si>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</si>
  <si>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</si>
  <si>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</si>
  <si>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</si>
  <si>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</si>
  <si>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</si>
  <si>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</si>
  <si>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</si>
  <si>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</si>
  <si>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</si>
  <si>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</si>
  <si>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</si>
  <si>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</si>
  <si>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</si>
  <si>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</si>
  <si>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</si>
  <si>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</si>
  <si>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</si>
  <si>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</si>
  <si>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</si>
  <si>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</si>
  <si>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</si>
  <si>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</si>
  <si>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</si>
  <si>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</si>
  <si>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</si>
  <si>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</si>
  <si>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</si>
  <si>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</si>
  <si>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</si>
  <si>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</si>
  <si>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</si>
  <si>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</si>
  <si>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</si>
  <si>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</si>
  <si>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</si>
  <si>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</si>
  <si>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</si>
  <si>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</si>
  <si>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</si>
  <si>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</si>
  <si>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</si>
  <si>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</si>
  <si>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</si>
  <si>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</si>
  <si>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</si>
  <si>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</si>
  <si>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</si>
  <si>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</si>
  <si>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</si>
  <si>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</si>
  <si>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</si>
  <si>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</si>
  <si>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</si>
  <si>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</si>
  <si>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</si>
  <si>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</si>
  <si>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</si>
  <si>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</si>
  <si>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</si>
  <si>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</si>
  <si>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</si>
  <si>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</si>
  <si>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</si>
  <si>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</si>
  <si>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</si>
  <si>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</si>
  <si>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</si>
  <si>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</si>
  <si>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</si>
  <si>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</si>
  <si>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</si>
  <si>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</si>
  <si>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</si>
  <si>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</si>
  <si>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</si>
  <si>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</si>
  <si>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</si>
  <si>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</si>
  <si>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</si>
  <si>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</si>
  <si>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</si>
  <si>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</si>
  <si>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</si>
  <si>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</si>
  <si>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</si>
  <si>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</si>
  <si>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</si>
  <si>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</si>
  <si>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</si>
  <si>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</si>
  <si>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</si>
  <si>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</si>
  <si>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</si>
  <si>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</si>
  <si>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</si>
  <si>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</si>
  <si>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</si>
  <si>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</si>
  <si>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</si>
  <si>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</si>
  <si>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</si>
  <si>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</si>
  <si>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</si>
  <si>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</si>
  <si>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</si>
  <si>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</si>
  <si>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</si>
  <si>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</si>
  <si>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</si>
  <si>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</si>
  <si>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</si>
  <si>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</si>
  <si>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</si>
  <si>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</si>
  <si>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</si>
  <si>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</si>
  <si>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</si>
  <si>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</si>
  <si>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</si>
  <si>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</si>
  <si>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</si>
  <si>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</si>
  <si>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</si>
  <si>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</si>
  <si>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</si>
  <si>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</si>
  <si>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</si>
  <si>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</si>
  <si>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</si>
  <si>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</si>
  <si>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</si>
  <si>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</si>
  <si>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</si>
  <si>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</si>
  <si>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</si>
  <si>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</si>
  <si>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</si>
  <si>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</si>
  <si>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</si>
  <si>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</si>
  <si>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</si>
  <si>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</si>
  <si>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</si>
  <si>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</si>
  <si>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</si>
  <si>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</si>
  <si>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</si>
  <si>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</si>
  <si>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</si>
  <si>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</si>
  <si>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</si>
  <si>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</si>
  <si>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</si>
  <si>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</si>
  <si>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</si>
  <si>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</si>
  <si>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</si>
  <si>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</si>
  <si>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</si>
  <si>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</si>
  <si>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</si>
  <si>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</si>
  <si>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</si>
  <si>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</si>
  <si>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</si>
  <si>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</si>
  <si>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</si>
  <si>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</si>
  <si>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</si>
  <si>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</si>
  <si>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</si>
  <si>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</si>
  <si>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</si>
  <si>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</si>
  <si>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</si>
  <si>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</si>
  <si>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</si>
  <si>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</si>
  <si>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</si>
  <si>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</si>
  <si>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</si>
  <si>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</si>
  <si>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</si>
  <si>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</si>
  <si>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</si>
  <si>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</si>
  <si>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</si>
  <si>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</si>
  <si>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</si>
  <si>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</si>
  <si>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</si>
  <si>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</si>
  <si>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</si>
  <si>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</si>
  <si>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</si>
  <si>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</si>
  <si>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</si>
  <si>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</si>
  <si>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</si>
  <si>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</si>
  <si>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</si>
  <si>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</si>
  <si>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</si>
  <si>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</si>
  <si>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</si>
  <si>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</si>
  <si>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</si>
  <si>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</si>
  <si>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</si>
  <si>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</si>
  <si>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</si>
  <si>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</si>
  <si>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</si>
  <si>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</si>
  <si>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</si>
  <si>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</si>
  <si>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</si>
  <si>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</si>
  <si>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</si>
  <si>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</si>
  <si>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</si>
  <si>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</si>
  <si>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</si>
  <si>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</si>
  <si>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</si>
  <si>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</si>
  <si>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</si>
  <si>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</si>
  <si>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</si>
  <si>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</si>
  <si>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</si>
  <si>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</si>
  <si>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</si>
  <si>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</si>
  <si>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</si>
  <si>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</si>
  <si>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</si>
  <si>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</si>
  <si>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</si>
  <si>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</si>
  <si>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</si>
  <si>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</si>
  <si>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</si>
  <si>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</si>
  <si>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</si>
  <si>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</si>
  <si>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</si>
  <si>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</si>
  <si>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</si>
  <si>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</si>
  <si>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</si>
  <si>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</si>
  <si>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</si>
  <si>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</si>
  <si>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</si>
  <si>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</si>
  <si>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</si>
  <si>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</si>
  <si>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</si>
  <si>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</si>
  <si>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</si>
  <si>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</si>
  <si>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</si>
  <si>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</si>
  <si>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</si>
  <si>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</si>
  <si>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</si>
  <si>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</si>
  <si>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</si>
  <si>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</si>
  <si>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</si>
  <si>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</si>
  <si>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</si>
  <si>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</si>
  <si>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</si>
  <si>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</si>
  <si>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</si>
  <si>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</si>
  <si>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</si>
  <si>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</si>
  <si>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</si>
  <si>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</si>
  <si>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</si>
  <si>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</si>
  <si>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</si>
  <si>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</si>
  <si>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</si>
  <si>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</si>
  <si>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</si>
  <si>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</si>
  <si>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</si>
  <si>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</si>
  <si>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</si>
  <si>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</si>
  <si>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</si>
  <si>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</si>
  <si>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</si>
  <si>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</si>
  <si>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</si>
  <si>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</si>
  <si>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</si>
  <si>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</si>
  <si>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</si>
  <si>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</si>
  <si>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</si>
  <si>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</si>
  <si>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</si>
  <si>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</si>
  <si>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</si>
  <si>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</si>
  <si>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</si>
  <si>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</si>
  <si>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</si>
  <si>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</si>
  <si>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</si>
  <si>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</si>
  <si>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</si>
  <si>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</si>
  <si>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</si>
  <si>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</si>
  <si>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</si>
  <si>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</si>
  <si>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</si>
  <si>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</si>
  <si>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</si>
  <si>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</si>
  <si>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</si>
  <si>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</si>
  <si>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</si>
  <si>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</si>
  <si>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</si>
  <si>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</si>
  <si>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</si>
  <si>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</si>
  <si>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</si>
  <si>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</si>
  <si>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</si>
  <si>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</si>
  <si>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</si>
  <si>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</si>
  <si>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</si>
  <si>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</si>
  <si>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</si>
  <si>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</si>
  <si>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</si>
  <si>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</si>
  <si>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</si>
  <si>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</si>
  <si>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</si>
  <si>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</si>
  <si>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</si>
  <si>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</si>
  <si>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</si>
  <si>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</si>
  <si>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</si>
  <si>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</si>
  <si>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</si>
  <si>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</si>
  <si>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</si>
  <si>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</si>
  <si>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</si>
  <si>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</si>
  <si>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</si>
  <si>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</si>
  <si>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</si>
  <si>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</si>
  <si>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</si>
  <si>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</si>
  <si>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</si>
  <si>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</si>
  <si>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</si>
  <si>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</si>
  <si>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</si>
  <si>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</si>
  <si>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</si>
  <si>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</si>
  <si>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</si>
  <si>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</si>
  <si>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</si>
  <si>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</si>
  <si>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</si>
  <si>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</si>
  <si>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</si>
  <si>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</si>
  <si>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</si>
  <si>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</si>
  <si>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</si>
  <si>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</si>
  <si>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</si>
  <si>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</si>
  <si>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</si>
  <si>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</si>
  <si>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</si>
  <si>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</si>
  <si>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</si>
  <si>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</si>
  <si>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</si>
  <si>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</si>
  <si>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</si>
  <si>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</si>
  <si>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</si>
  <si>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</si>
  <si>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</si>
  <si>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</si>
  <si>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</si>
  <si>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</si>
  <si>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</si>
  <si>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</si>
  <si>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</si>
  <si>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</si>
  <si>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</si>
  <si>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</si>
  <si>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</si>
  <si>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</si>
  <si>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</si>
  <si>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</si>
  <si>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</si>
  <si>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</si>
  <si>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</si>
  <si>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</si>
  <si>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</si>
  <si>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</si>
  <si>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</si>
  <si>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</si>
  <si>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</si>
  <si>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</si>
  <si>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</si>
  <si>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</si>
  <si>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</si>
  <si>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</si>
  <si>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</si>
  <si>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</si>
  <si>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</si>
  <si>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</si>
  <si>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</si>
  <si>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</si>
  <si>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</si>
  <si>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</si>
  <si>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</si>
  <si>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</si>
  <si>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</si>
  <si>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</si>
  <si>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</si>
  <si>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</si>
  <si>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</si>
  <si>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</si>
  <si>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</si>
  <si>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</si>
  <si>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</si>
  <si>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</si>
  <si>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</si>
  <si>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</si>
  <si>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</si>
  <si>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</si>
  <si>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</si>
  <si>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</si>
  <si>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</si>
  <si>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</si>
  <si>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</si>
  <si>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</si>
  <si>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</si>
  <si>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</si>
  <si>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</si>
  <si>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</si>
  <si>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</si>
  <si>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</si>
  <si>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</si>
  <si>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</si>
  <si>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</si>
  <si>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</si>
  <si>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</si>
  <si>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</si>
  <si>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</si>
  <si>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</si>
  <si>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</si>
  <si>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</si>
  <si>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</si>
  <si>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</si>
  <si>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</si>
  <si>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</si>
  <si>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</si>
  <si>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</si>
  <si>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</si>
  <si>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</si>
  <si>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</si>
  <si>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</si>
  <si>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</si>
  <si>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</si>
  <si>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</si>
  <si>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</si>
  <si>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</si>
  <si>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</si>
  <si>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</si>
  <si>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</si>
  <si>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</si>
  <si>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</si>
  <si>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</si>
  <si>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</si>
  <si>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</si>
  <si>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</si>
  <si>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</si>
  <si>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</si>
  <si>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</si>
  <si>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</si>
  <si>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</si>
  <si>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</si>
  <si>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</si>
  <si>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</si>
  <si>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</si>
  <si>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</si>
  <si>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</si>
  <si>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</si>
  <si>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</si>
  <si>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</si>
  <si>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</si>
  <si>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</si>
  <si>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</si>
  <si>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</si>
  <si>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</si>
  <si>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</si>
  <si>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</si>
  <si>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</si>
  <si>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</si>
  <si>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</si>
  <si>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</si>
  <si>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</si>
  <si>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</si>
  <si>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</si>
  <si>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</si>
  <si>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</si>
  <si>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</si>
  <si>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</si>
  <si>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</si>
  <si>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</si>
  <si>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</si>
  <si>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</si>
  <si>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</si>
  <si>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</si>
  <si>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</si>
  <si>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</si>
  <si>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</si>
  <si>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</si>
  <si>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</si>
  <si>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</si>
  <si>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</si>
  <si>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</si>
  <si>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</si>
  <si>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</si>
  <si>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</si>
  <si>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</si>
  <si>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</si>
  <si>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</si>
  <si>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</si>
  <si>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</si>
  <si>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</si>
  <si>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</si>
  <si>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</si>
  <si>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</si>
  <si>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</si>
  <si>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</si>
  <si>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</si>
  <si>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</si>
  <si>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</si>
  <si>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</si>
  <si>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</si>
  <si>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</si>
  <si>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</si>
  <si>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</si>
  <si>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</si>
  <si>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</si>
  <si>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</si>
  <si>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</si>
  <si>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</si>
  <si>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</si>
  <si>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</si>
  <si>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</si>
  <si>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</si>
  <si>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</si>
  <si>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</si>
  <si>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</si>
  <si>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</si>
  <si>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</si>
  <si>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</si>
  <si>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</si>
  <si>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</si>
  <si>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</si>
  <si>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</si>
  <si>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</si>
  <si>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</si>
  <si>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</si>
  <si>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</si>
  <si>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</si>
  <si>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</si>
  <si>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</si>
  <si>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</si>
  <si>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</si>
  <si>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</si>
  <si>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</si>
  <si>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</si>
  <si>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</si>
  <si>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</si>
  <si>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</si>
  <si>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</si>
  <si>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</si>
  <si>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</si>
  <si>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</si>
  <si>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</si>
  <si>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</si>
  <si>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</si>
  <si>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</si>
  <si>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</si>
  <si>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</si>
  <si>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</si>
  <si>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</si>
  <si>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</si>
  <si>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</si>
  <si>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</si>
  <si>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</si>
  <si>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</si>
  <si>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</si>
  <si>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</si>
  <si>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</si>
  <si>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</si>
  <si>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</si>
  <si>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</si>
  <si>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</si>
  <si>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</si>
  <si>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</si>
  <si>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</si>
  <si>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</si>
  <si>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</si>
  <si>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</si>
  <si>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</si>
  <si>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</si>
  <si>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</si>
  <si>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</si>
  <si>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</si>
  <si>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</si>
  <si>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</si>
  <si>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</si>
  <si>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</si>
  <si>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</si>
  <si>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</si>
  <si>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</si>
  <si>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</si>
  <si>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</si>
  <si>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</si>
  <si>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</si>
  <si>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</si>
  <si>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</si>
  <si>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</si>
  <si>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</si>
  <si>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</si>
  <si>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</si>
  <si>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</si>
  <si>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</si>
  <si>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</si>
  <si>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</si>
  <si>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</si>
  <si>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</si>
  <si>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</si>
  <si>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</si>
  <si>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</si>
  <si>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</si>
  <si>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</si>
  <si>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</si>
  <si>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</si>
  <si>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</si>
  <si>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</si>
  <si>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</si>
  <si>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</si>
  <si>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</si>
  <si>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</si>
  <si>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</si>
  <si>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</si>
  <si>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</si>
  <si>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</si>
  <si>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</si>
  <si>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</si>
  <si>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</si>
  <si>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</si>
  <si>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</si>
  <si>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</si>
  <si>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</si>
  <si>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</si>
  <si>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</si>
  <si>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</si>
  <si>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</si>
  <si>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</si>
  <si>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</si>
  <si>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</si>
  <si>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</si>
  <si>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</si>
  <si>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</si>
  <si>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</si>
  <si>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</si>
  <si>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</si>
  <si>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</si>
  <si>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</si>
  <si>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</si>
  <si>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</si>
  <si>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</si>
  <si>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</si>
  <si>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</si>
  <si>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</si>
  <si>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</si>
  <si>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</si>
  <si>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</si>
  <si>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</si>
  <si>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</si>
  <si>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</si>
  <si>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</si>
  <si>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</si>
  <si>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</si>
  <si>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</si>
  <si>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</si>
  <si>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</si>
  <si>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</si>
  <si>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</si>
  <si>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</si>
  <si>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</si>
  <si>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</si>
  <si>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</si>
  <si>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</si>
  <si>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</si>
  <si>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</si>
  <si>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</si>
  <si>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</si>
  <si>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</si>
  <si>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</si>
  <si>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</si>
  <si>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</si>
  <si>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</si>
  <si>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</si>
  <si>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</si>
  <si>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</si>
  <si>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</si>
  <si>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</si>
  <si>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</si>
  <si>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</si>
  <si>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</si>
  <si>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</si>
  <si>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</si>
  <si>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</si>
  <si>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</si>
  <si>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</si>
  <si>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</si>
  <si>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</si>
  <si>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</si>
  <si>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</si>
  <si>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</si>
  <si>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</si>
  <si>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</si>
  <si>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</si>
  <si>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</si>
  <si>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</si>
  <si>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</si>
  <si>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</si>
  <si>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</si>
  <si>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</si>
  <si>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</si>
  <si>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</si>
  <si>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</si>
  <si>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</si>
  <si>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</si>
  <si>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</si>
  <si>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</si>
  <si>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</si>
  <si>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</si>
  <si>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</si>
  <si>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</si>
  <si>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</si>
  <si>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</si>
  <si>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</si>
  <si>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</si>
  <si>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</si>
  <si>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</si>
  <si>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</si>
  <si>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</si>
  <si>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</si>
  <si>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</si>
  <si>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</si>
  <si>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</si>
  <si>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</si>
  <si>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</si>
  <si>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</si>
  <si>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</si>
  <si>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</si>
  <si>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</si>
  <si>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</si>
  <si>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</si>
  <si>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</si>
  <si>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</si>
  <si>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</si>
  <si>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</si>
  <si>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</si>
  <si>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</si>
  <si>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</si>
  <si>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</si>
  <si>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</si>
  <si>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</si>
  <si>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</si>
  <si>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</si>
  <si>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</si>
  <si>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</si>
  <si>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</si>
  <si>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</si>
  <si>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</si>
  <si>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</si>
  <si>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</si>
  <si>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</si>
  <si>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</si>
  <si>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</si>
  <si>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</si>
  <si>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</si>
  <si>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</si>
  <si>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</si>
  <si>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</si>
  <si>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</si>
  <si>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</si>
  <si>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</si>
  <si>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</si>
  <si>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</si>
  <si>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</si>
  <si>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</si>
  <si>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</si>
  <si>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</si>
  <si>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</si>
  <si>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</si>
  <si>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</si>
  <si>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</si>
  <si>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</si>
  <si>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</si>
  <si>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</si>
  <si>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</si>
  <si>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</si>
  <si>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</si>
  <si>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</si>
  <si>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</si>
  <si>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</si>
  <si>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</si>
  <si>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</si>
  <si>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</si>
  <si>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</si>
  <si>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</si>
  <si>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</si>
  <si>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</si>
  <si>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</si>
  <si>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</si>
  <si>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</si>
  <si>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</si>
  <si>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</si>
  <si>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</si>
  <si>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</si>
  <si>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</si>
  <si>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</si>
  <si>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</si>
  <si>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</si>
  <si>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</si>
  <si>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</si>
  <si>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</si>
  <si>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</si>
  <si>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</si>
  <si>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</si>
  <si>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</si>
  <si>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</si>
  <si>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</si>
  <si>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</si>
  <si>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</si>
  <si>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</si>
  <si>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</si>
  <si>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</si>
  <si>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</si>
  <si>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</si>
  <si>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</si>
  <si>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</si>
  <si>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</si>
  <si>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</si>
  <si>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</si>
  <si>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</si>
  <si>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</si>
  <si>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</si>
  <si>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</si>
  <si>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</si>
  <si>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</si>
  <si>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</si>
  <si>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</si>
  <si>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</si>
  <si>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</si>
  <si>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</si>
  <si>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</si>
  <si>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</si>
  <si>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</si>
  <si>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</si>
  <si>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</si>
  <si>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</si>
  <si>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</si>
  <si>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</si>
  <si>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</si>
  <si>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</si>
  <si>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</si>
  <si>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</si>
  <si>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</si>
  <si>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</si>
  <si>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</si>
  <si>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</si>
  <si>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</si>
  <si>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</si>
  <si>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</si>
  <si>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</si>
  <si>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</si>
  <si>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</si>
  <si>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</si>
  <si>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</si>
  <si>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</si>
  <si>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</si>
  <si>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</si>
  <si>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</si>
  <si>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</si>
  <si>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</si>
  <si>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</si>
  <si>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</si>
  <si>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</si>
  <si>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</si>
  <si>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</si>
  <si>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</si>
  <si>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</si>
  <si>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</si>
  <si>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</si>
  <si>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</si>
  <si>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</si>
  <si>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</si>
  <si>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</si>
  <si>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</si>
  <si>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</si>
  <si>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</si>
  <si>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</si>
  <si>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</si>
  <si>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</si>
  <si>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</si>
  <si>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</si>
  <si>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</si>
  <si>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</si>
  <si>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</si>
  <si>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</si>
  <si>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</si>
  <si>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</si>
  <si>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</si>
  <si>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</si>
  <si>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</si>
  <si>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</si>
  <si>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</si>
  <si>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</si>
  <si>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</si>
  <si>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</si>
  <si>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</si>
  <si>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</si>
  <si>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</si>
  <si>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</si>
  <si>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</si>
  <si>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</si>
  <si>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</si>
  <si>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</si>
  <si>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</si>
  <si>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</si>
  <si>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</si>
  <si>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</si>
  <si>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</si>
  <si>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</si>
  <si>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</si>
  <si>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</si>
  <si>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</si>
  <si>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</si>
  <si>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</si>
  <si>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</si>
  <si>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</si>
  <si>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</si>
  <si>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</si>
  <si>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</si>
  <si>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</si>
  <si>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</si>
  <si>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</si>
  <si>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</si>
  <si>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</si>
  <si>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</si>
  <si>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</si>
  <si>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</si>
  <si>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</si>
  <si>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</si>
  <si>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</si>
  <si>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</si>
  <si>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</si>
  <si>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</si>
  <si>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</si>
  <si>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</si>
  <si>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</si>
  <si>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</si>
  <si>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</si>
  <si>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</si>
  <si>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</si>
  <si>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</si>
  <si>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</si>
  <si>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</si>
  <si>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</si>
  <si>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</si>
  <si>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</si>
  <si>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</si>
  <si>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</si>
  <si>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</si>
  <si>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</si>
  <si>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</si>
  <si>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</si>
  <si>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</si>
  <si>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</si>
  <si>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</si>
  <si>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</si>
  <si>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</si>
  <si>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</si>
  <si>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</si>
  <si>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</si>
  <si>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</si>
  <si>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</si>
  <si>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</si>
  <si>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</si>
  <si>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</si>
  <si>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</si>
  <si>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</si>
  <si>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</si>
  <si>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</si>
  <si>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</si>
  <si>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</si>
  <si>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</si>
  <si>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</si>
  <si>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</si>
  <si>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</si>
  <si>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</si>
  <si>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</si>
  <si>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</si>
  <si>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</si>
  <si>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</si>
  <si>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</si>
  <si>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</si>
  <si>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</si>
  <si>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</si>
  <si>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</si>
  <si>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</si>
  <si>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</si>
  <si>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</si>
  <si>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</si>
  <si>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</si>
  <si>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</si>
  <si>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</si>
  <si>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</si>
  <si>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</si>
  <si>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</si>
  <si>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</si>
  <si>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</si>
  <si>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</si>
  <si>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</si>
  <si>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</si>
  <si>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</si>
  <si>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</si>
  <si>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</si>
  <si>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</si>
  <si>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</si>
  <si>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</si>
  <si>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</si>
  <si>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</si>
  <si>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</si>
  <si>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</si>
  <si>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</si>
  <si>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</si>
  <si>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</si>
  <si>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</si>
  <si>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</si>
  <si>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</si>
  <si>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</si>
  <si>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</si>
  <si>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</si>
  <si>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</si>
  <si>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</si>
  <si>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</si>
  <si>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</si>
  <si>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</si>
  <si>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</si>
  <si>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</si>
  <si>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</si>
  <si>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</si>
  <si>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</si>
  <si>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</si>
  <si>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</si>
  <si>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</si>
  <si>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</si>
  <si>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</si>
  <si>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</si>
  <si>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</si>
  <si>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</si>
  <si>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</si>
  <si>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</si>
  <si>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</si>
  <si>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</si>
  <si>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</si>
  <si>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</si>
  <si>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</si>
  <si>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</si>
  <si>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</si>
  <si>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</si>
  <si>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</si>
  <si>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</si>
  <si>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</si>
  <si>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</si>
  <si>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</si>
  <si>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</si>
  <si>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</si>
  <si>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</si>
  <si>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</si>
  <si>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</si>
  <si>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</si>
  <si>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</si>
  <si>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</si>
  <si>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</si>
  <si>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</si>
  <si>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</si>
  <si>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</si>
  <si>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</si>
  <si>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</si>
  <si>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</si>
  <si>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</si>
  <si>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</si>
  <si>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</si>
  <si>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</si>
  <si>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</si>
  <si>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</si>
  <si>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</si>
  <si>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</si>
  <si>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</si>
  <si>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</si>
  <si>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</si>
  <si>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</si>
  <si>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</si>
  <si>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</si>
  <si>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</si>
  <si>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</si>
  <si>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</si>
  <si>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</si>
  <si>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</si>
  <si>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</si>
  <si>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</si>
  <si>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</si>
  <si>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</si>
  <si>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</si>
  <si>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</si>
  <si>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</si>
  <si>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</si>
  <si>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</si>
  <si>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</si>
  <si>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</si>
  <si>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</si>
  <si>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</si>
  <si>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</si>
  <si>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</si>
  <si>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</si>
  <si>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</si>
  <si>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</si>
  <si>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</si>
  <si>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</si>
  <si>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</si>
  <si>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</si>
  <si>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</si>
  <si>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</si>
  <si>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</si>
  <si>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</si>
  <si>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</si>
  <si>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</si>
  <si>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</si>
  <si>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</si>
  <si>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</si>
  <si>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</si>
  <si>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</si>
  <si>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</si>
  <si>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</si>
  <si>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</si>
  <si>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</si>
  <si>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</si>
  <si>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</si>
  <si>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</si>
  <si>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</si>
  <si>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</si>
  <si>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</si>
  <si>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</si>
  <si>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</si>
  <si>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</si>
  <si>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</si>
  <si>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</si>
  <si>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</si>
  <si>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</si>
  <si>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</si>
  <si>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</si>
  <si>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</si>
  <si>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</si>
  <si>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</si>
  <si>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</si>
  <si>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</si>
  <si>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</si>
  <si>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</si>
  <si>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</si>
  <si>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</si>
  <si>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</si>
  <si>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</si>
  <si>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</si>
  <si>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</si>
  <si>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</si>
  <si>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</si>
  <si>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</si>
  <si>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</si>
  <si>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</si>
  <si>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</si>
  <si>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</si>
  <si>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</si>
  <si>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</si>
  <si>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</si>
  <si>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</si>
  <si>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</si>
  <si>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</si>
  <si>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</si>
  <si>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</si>
  <si>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</si>
  <si>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</si>
  <si>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</si>
  <si>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</si>
  <si>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</si>
  <si>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</si>
  <si>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</si>
  <si>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</si>
  <si>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</si>
  <si>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</si>
  <si>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</si>
  <si>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</si>
  <si>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</si>
  <si>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</si>
  <si>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</si>
  <si>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</si>
  <si>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</si>
  <si>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</si>
  <si>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</si>
  <si>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</si>
  <si>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</si>
  <si>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</si>
  <si>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</si>
  <si>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</si>
  <si>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</si>
  <si>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</si>
  <si>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</si>
  <si>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</si>
  <si>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</si>
  <si>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</si>
  <si>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</si>
  <si>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</si>
  <si>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</si>
  <si>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</si>
  <si>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</si>
  <si>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</si>
  <si>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</si>
  <si>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</si>
  <si>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</si>
  <si>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</si>
  <si>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</si>
  <si>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</si>
  <si>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</si>
  <si>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</si>
  <si>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</si>
  <si>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</si>
  <si>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</si>
  <si>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</si>
  <si>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</si>
  <si>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</si>
  <si>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</si>
  <si>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</si>
  <si>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</si>
  <si>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</si>
  <si>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</si>
  <si>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</si>
  <si>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</si>
  <si>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</si>
  <si>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</si>
  <si>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</si>
  <si>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</si>
  <si>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</si>
  <si>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</si>
  <si>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</si>
  <si>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</si>
  <si>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</si>
  <si>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</si>
  <si>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</si>
  <si>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</si>
  <si>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</si>
  <si>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</si>
  <si>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</si>
  <si>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</si>
  <si>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</si>
  <si>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</si>
  <si>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</si>
  <si>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</si>
  <si>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</si>
  <si>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</si>
  <si>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</si>
  <si>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</si>
  <si>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</si>
  <si>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</si>
  <si>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</si>
  <si>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</si>
  <si>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</si>
  <si>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</si>
  <si>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</si>
  <si>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</si>
  <si>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</si>
  <si>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</si>
  <si>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</si>
  <si>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</si>
  <si>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</si>
  <si>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</si>
  <si>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</si>
  <si>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</si>
  <si>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</si>
  <si>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</si>
  <si>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</si>
  <si>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</si>
  <si>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</si>
  <si>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</si>
  <si>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</si>
  <si>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</si>
  <si>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</si>
  <si>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</si>
  <si>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</si>
  <si>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</si>
  <si>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</si>
  <si>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</si>
  <si>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</si>
  <si>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</si>
  <si>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</si>
  <si>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</si>
  <si>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</si>
  <si>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</si>
  <si>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</si>
  <si>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</si>
  <si>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</si>
  <si>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</si>
  <si>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</si>
  <si>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</si>
  <si>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</si>
  <si>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</si>
  <si>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</si>
  <si>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</si>
  <si>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</si>
  <si>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</si>
  <si>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</si>
  <si>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</si>
  <si>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</si>
  <si>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</si>
  <si>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</si>
  <si>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</si>
  <si>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</si>
  <si>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</si>
  <si>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</si>
  <si>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</si>
  <si>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</si>
  <si>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</si>
  <si>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</si>
  <si>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</si>
  <si>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</si>
  <si>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</si>
  <si>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</si>
  <si>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</si>
  <si>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</si>
  <si>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</si>
  <si>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</si>
  <si>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</si>
  <si>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</si>
  <si>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</si>
  <si>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</si>
  <si>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</si>
  <si>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</si>
  <si>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</si>
  <si>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</si>
  <si>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</si>
  <si>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</si>
  <si>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</si>
  <si>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</si>
  <si>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</si>
  <si>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</si>
  <si>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</si>
  <si>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</si>
  <si>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</si>
  <si>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</si>
  <si>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</si>
  <si>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</si>
  <si>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</si>
  <si>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</si>
  <si>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</si>
  <si>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</si>
  <si>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</si>
  <si>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</si>
  <si>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</si>
  <si>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</si>
  <si>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</si>
  <si>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</si>
  <si>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</si>
  <si>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</si>
  <si>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</si>
  <si>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</si>
  <si>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</si>
  <si>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</si>
  <si>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</si>
  <si>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</si>
  <si>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</si>
  <si>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</si>
  <si>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</si>
  <si>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</si>
  <si>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</si>
  <si>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</si>
  <si>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</si>
  <si>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</si>
  <si>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</si>
  <si>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</si>
  <si>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</si>
  <si>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</si>
  <si>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</si>
  <si>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</si>
  <si>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</si>
  <si>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</si>
  <si>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</si>
  <si>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</si>
  <si>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</si>
  <si>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</si>
  <si>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</si>
  <si>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</si>
  <si>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</si>
  <si>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</si>
  <si>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</si>
  <si>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</si>
  <si>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</si>
  <si>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</si>
  <si>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</si>
  <si>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</si>
  <si>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</si>
  <si>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</si>
  <si>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</si>
  <si>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</si>
  <si>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</si>
  <si>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</si>
  <si>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</si>
  <si>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</si>
  <si>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</si>
  <si>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</si>
  <si>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</si>
  <si>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</si>
  <si>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</si>
  <si>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</si>
  <si>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</si>
  <si>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</si>
  <si>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</si>
  <si>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</si>
  <si>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</si>
  <si>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</si>
  <si>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</si>
  <si>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</si>
  <si>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</si>
  <si>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</si>
  <si>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</si>
  <si>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</si>
  <si>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</si>
  <si>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</si>
  <si>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</si>
  <si>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</si>
  <si>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</si>
  <si>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</si>
  <si>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</si>
  <si>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</si>
  <si>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</si>
  <si>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</si>
  <si>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</si>
  <si>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</si>
  <si>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</si>
  <si>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</si>
  <si>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</si>
  <si>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</si>
  <si>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</si>
  <si>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</si>
  <si>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</si>
  <si>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</si>
  <si>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</si>
  <si>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</si>
  <si>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</si>
  <si>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</si>
  <si>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</si>
  <si>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</si>
  <si>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</si>
  <si>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</si>
  <si>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</si>
  <si>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</si>
  <si>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</si>
  <si>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</si>
  <si>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</si>
  <si>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</si>
  <si>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</si>
  <si>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</si>
  <si>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</si>
  <si>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</si>
  <si>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</si>
  <si>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</si>
  <si>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</si>
  <si>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</si>
  <si>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</si>
  <si>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</si>
  <si>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</si>
  <si>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</si>
  <si>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</si>
  <si>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</si>
  <si>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</si>
  <si>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</si>
  <si>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</si>
  <si>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</si>
  <si>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</si>
  <si>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</si>
  <si>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</si>
  <si>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</si>
  <si>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</si>
  <si>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</si>
  <si>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</si>
  <si>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</si>
  <si>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</si>
  <si>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</si>
  <si>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</si>
  <si>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</si>
  <si>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</si>
  <si>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</si>
  <si>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</si>
  <si>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</si>
  <si>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</si>
  <si>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</si>
  <si>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</si>
  <si>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</si>
  <si>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</si>
  <si>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</si>
  <si>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</si>
  <si>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</si>
  <si>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</si>
  <si>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</si>
  <si>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</si>
  <si>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</si>
  <si>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</si>
  <si>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</si>
  <si>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</si>
  <si>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</si>
  <si>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</si>
  <si>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</si>
  <si>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</si>
  <si>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</si>
  <si>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</si>
  <si>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</si>
  <si>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</si>
  <si>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</si>
  <si>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</si>
  <si>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</si>
  <si>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</si>
  <si>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</si>
  <si>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</si>
  <si>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</si>
  <si>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</si>
  <si>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</si>
  <si>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</si>
  <si>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</si>
  <si>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</si>
  <si>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</si>
  <si>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</si>
  <si>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</si>
  <si>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</si>
  <si>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</si>
  <si>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</si>
  <si>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</si>
  <si>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</si>
  <si>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</si>
  <si>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</si>
  <si>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</si>
  <si>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</si>
  <si>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</si>
  <si>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</si>
  <si>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</si>
  <si>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</si>
  <si>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</si>
  <si>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</si>
  <si>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</si>
  <si>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</si>
  <si>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</si>
  <si>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</si>
  <si>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</si>
  <si>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</si>
  <si>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</si>
  <si>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</si>
  <si>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</si>
  <si>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</si>
  <si>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</si>
  <si>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</si>
  <si>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</si>
  <si>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</si>
  <si>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</si>
  <si>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</si>
  <si>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</si>
  <si>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</si>
  <si>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</si>
  <si>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</si>
  <si>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</si>
  <si>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</si>
  <si>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</si>
  <si>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</si>
  <si>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</si>
  <si>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</si>
  <si>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</si>
  <si>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</si>
  <si>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</si>
  <si>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</si>
  <si>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</si>
  <si>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</si>
  <si>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</si>
  <si>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</si>
  <si>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</si>
  <si>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</si>
  <si>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</si>
  <si>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</si>
  <si>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</si>
  <si>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</si>
  <si>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</si>
  <si>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</si>
  <si>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</si>
  <si>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</si>
  <si>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</si>
  <si>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</si>
  <si>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</si>
  <si>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</si>
  <si>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</si>
  <si>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</si>
  <si>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</si>
  <si>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</si>
  <si>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</si>
  <si>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</si>
  <si>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</si>
  <si>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</si>
  <si>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</si>
  <si>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</si>
  <si>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</si>
  <si>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</si>
  <si>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</si>
  <si>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</si>
  <si>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</si>
  <si>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</si>
  <si>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</si>
  <si>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</si>
  <si>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</si>
  <si>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</si>
  <si>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</si>
  <si>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</si>
  <si>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</si>
  <si>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</si>
  <si>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</si>
  <si>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</si>
  <si>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</si>
  <si>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</si>
  <si>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</si>
  <si>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</si>
  <si>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</si>
  <si>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</si>
  <si>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</si>
  <si>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</si>
  <si>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</si>
  <si>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</si>
  <si>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</si>
  <si>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</si>
  <si>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</si>
  <si>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</si>
  <si>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</si>
  <si>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</si>
  <si>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</si>
  <si>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</si>
  <si>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</si>
  <si>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</si>
  <si>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</si>
  <si>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</si>
  <si>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</si>
  <si>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</si>
  <si>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</si>
  <si>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</si>
  <si>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</si>
  <si>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</si>
  <si>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</si>
  <si>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</si>
  <si>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</si>
  <si>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</si>
  <si>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</si>
  <si>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</si>
  <si>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</si>
  <si>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</si>
  <si>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</si>
  <si>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</si>
  <si>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</si>
  <si>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</si>
  <si>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</si>
  <si>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</si>
  <si>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</si>
  <si>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</si>
  <si>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</si>
  <si>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</si>
  <si>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</si>
  <si>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</si>
  <si>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</si>
  <si>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</si>
  <si>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</si>
  <si>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</si>
  <si>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</si>
  <si>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</si>
  <si>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</si>
  <si>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</si>
  <si>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</si>
  <si>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</si>
  <si>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</si>
  <si>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</si>
  <si>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</si>
  <si>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</si>
  <si>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</si>
  <si>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</si>
  <si>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</si>
  <si>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</si>
  <si>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</si>
  <si>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</si>
  <si>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</si>
  <si>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</si>
  <si>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</si>
  <si>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</si>
  <si>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</si>
  <si>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</si>
  <si>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</si>
  <si>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</si>
  <si>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</si>
  <si>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</si>
  <si>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</si>
  <si>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</si>
  <si>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</si>
  <si>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</si>
  <si>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</si>
  <si>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</si>
  <si>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</si>
  <si>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</si>
  <si>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</si>
  <si>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</si>
  <si>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</si>
  <si>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</si>
  <si>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</si>
  <si>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</si>
  <si>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</si>
  <si>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</si>
  <si>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</si>
  <si>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</si>
  <si>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</si>
  <si>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</si>
  <si>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</si>
  <si>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</si>
  <si>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</si>
  <si>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</si>
  <si>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</si>
  <si>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</si>
  <si>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</si>
  <si>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</si>
  <si>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</si>
  <si>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</si>
  <si>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</si>
  <si>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</si>
  <si>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</si>
  <si>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</si>
  <si>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</si>
  <si>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</si>
  <si>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</si>
  <si>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</si>
  <si>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</si>
  <si>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</si>
  <si>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</si>
  <si>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</si>
  <si>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</si>
  <si>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</si>
  <si>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</si>
  <si>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</si>
  <si>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</si>
  <si>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</si>
  <si>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</si>
  <si>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</si>
  <si>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</si>
  <si>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</si>
  <si>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</si>
  <si>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</si>
  <si>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</si>
  <si>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</si>
  <si>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</si>
  <si>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</si>
  <si>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</si>
  <si>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</si>
  <si>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</si>
  <si>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</si>
  <si>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</si>
  <si>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</si>
  <si>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</si>
  <si>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</si>
  <si>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</si>
  <si>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</si>
  <si>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</si>
  <si>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</si>
  <si>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</si>
  <si>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</si>
  <si>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</si>
  <si>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</si>
  <si>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</si>
  <si>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</si>
  <si>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</si>
  <si>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</si>
  <si>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</si>
  <si>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</si>
  <si>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</si>
  <si>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</si>
  <si>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</si>
  <si>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</si>
  <si>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</si>
  <si>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</si>
  <si>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</si>
  <si>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</si>
  <si>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</si>
  <si>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</si>
  <si>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</si>
  <si>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</si>
  <si>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</si>
  <si>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</si>
  <si>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</si>
  <si>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</si>
  <si>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</si>
  <si>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</si>
  <si>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</si>
  <si>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</si>
  <si>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</si>
  <si>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</si>
  <si>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</si>
  <si>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</si>
  <si>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</si>
  <si>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</si>
  <si>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</si>
  <si>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</si>
  <si>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</si>
  <si>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</si>
  <si>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</si>
  <si>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</si>
  <si>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</si>
  <si>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</si>
  <si>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</si>
  <si>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</si>
  <si>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</si>
  <si>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</si>
  <si>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</si>
  <si>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</si>
  <si>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</si>
  <si>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</si>
  <si>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</si>
  <si>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</si>
  <si>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</si>
  <si>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</si>
  <si>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</si>
  <si>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</si>
  <si>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</si>
  <si>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</si>
  <si>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</si>
  <si>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</si>
  <si>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</si>
  <si>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</si>
  <si>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</si>
  <si>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</si>
  <si>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</si>
  <si>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</si>
  <si>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</si>
  <si>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</si>
  <si>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</si>
  <si>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</si>
  <si>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</si>
  <si>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</si>
  <si>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</si>
  <si>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</si>
  <si>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</si>
  <si>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</si>
  <si>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</si>
  <si>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</si>
  <si>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</si>
  <si>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</si>
  <si>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</si>
  <si>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</si>
  <si>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</si>
  <si>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</si>
  <si>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</si>
  <si>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</si>
  <si>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</si>
  <si>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</si>
  <si>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</si>
  <si>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</si>
  <si>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</si>
  <si>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</si>
  <si>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</si>
  <si>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</si>
  <si>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</si>
  <si>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</si>
  <si>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</si>
  <si>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</si>
  <si>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</si>
  <si>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</si>
  <si>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</si>
  <si>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</si>
  <si>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</si>
  <si>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</si>
  <si>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</si>
  <si>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</si>
  <si>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</si>
  <si>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</si>
  <si>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</si>
  <si>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</si>
  <si>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</si>
  <si>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</si>
  <si>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</si>
  <si>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</si>
  <si>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</si>
  <si>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</si>
  <si>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</si>
  <si>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</si>
  <si>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</si>
  <si>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</si>
  <si>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</si>
  <si>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</si>
  <si>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</si>
  <si>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</si>
  <si>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</si>
  <si>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</si>
  <si>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</si>
  <si>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</si>
  <si>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</si>
  <si>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</si>
  <si>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</si>
  <si>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</si>
  <si>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</si>
  <si>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</si>
  <si>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</si>
  <si>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</si>
  <si>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</si>
  <si>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</si>
  <si>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</si>
  <si>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</si>
  <si>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</si>
  <si>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</si>
  <si>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</si>
  <si>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</si>
  <si>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</si>
  <si>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</si>
  <si>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</si>
  <si>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</si>
  <si>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</si>
  <si>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</si>
  <si>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</si>
  <si>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</si>
  <si>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</si>
  <si>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</si>
  <si>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</si>
  <si>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</si>
  <si>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</si>
  <si>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</si>
  <si>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</si>
  <si>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</si>
  <si>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</si>
  <si>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</si>
  <si>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</si>
  <si>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</si>
  <si>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</si>
  <si>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</si>
  <si>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</si>
  <si>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</si>
  <si>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</si>
  <si>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</si>
  <si>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</si>
  <si>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</si>
  <si>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</si>
  <si>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</si>
  <si>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</si>
  <si>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</si>
  <si>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</si>
  <si>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</si>
  <si>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</si>
  <si>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</si>
  <si>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</si>
  <si>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</si>
  <si>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</si>
  <si>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</si>
  <si>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</si>
  <si>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</si>
  <si>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</si>
  <si>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</si>
  <si>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</si>
  <si>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</si>
  <si>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</si>
  <si>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</si>
  <si>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</si>
  <si>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</si>
  <si>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</si>
  <si>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</si>
  <si>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</si>
  <si>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</si>
  <si>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</si>
  <si>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</si>
  <si>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</si>
  <si>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</si>
  <si>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</si>
  <si>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</si>
  <si>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</si>
  <si>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</si>
  <si>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</si>
  <si>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</si>
  <si>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</si>
  <si>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</si>
  <si>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</si>
  <si>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</si>
  <si>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</si>
  <si>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</si>
  <si>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</si>
  <si>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</si>
  <si>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</si>
  <si>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</si>
  <si>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</si>
  <si>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</si>
  <si>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</si>
  <si>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</si>
  <si>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</si>
  <si>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</si>
  <si>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</si>
  <si>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</si>
  <si>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</si>
  <si>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</si>
  <si>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</si>
  <si>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</si>
  <si>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</si>
  <si>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</si>
  <si>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</si>
  <si>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</si>
  <si>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</si>
  <si>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</si>
  <si>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</si>
  <si>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</si>
  <si>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</si>
  <si>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</si>
  <si>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</si>
  <si>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</si>
  <si>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</si>
  <si>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</si>
  <si>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</si>
  <si>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</si>
  <si>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</si>
  <si>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</si>
  <si>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</si>
  <si>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</si>
  <si>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</si>
  <si>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</si>
  <si>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</si>
  <si>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</si>
  <si>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</si>
  <si>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</si>
  <si>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</si>
  <si>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</si>
  <si>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</si>
  <si>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</si>
  <si>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</si>
  <si>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</si>
  <si>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</si>
  <si>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</si>
  <si>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</si>
  <si>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</si>
  <si>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</si>
  <si>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</si>
  <si>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</si>
  <si>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</si>
  <si>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</si>
  <si>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</si>
  <si>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</si>
  <si>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</si>
  <si>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</si>
  <si>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</si>
  <si>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</si>
  <si>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</si>
  <si>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</si>
  <si>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</si>
  <si>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</si>
  <si>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</si>
  <si>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</si>
  <si>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</si>
  <si>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</si>
  <si>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</si>
  <si>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</si>
  <si>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</si>
  <si>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</si>
  <si>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</si>
  <si>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</si>
  <si>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</si>
  <si>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</si>
  <si>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</si>
  <si>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</si>
  <si>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</si>
  <si>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</si>
  <si>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</si>
  <si>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</si>
  <si>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</si>
  <si>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</si>
  <si>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</si>
  <si>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</si>
  <si>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</si>
  <si>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</si>
  <si>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</si>
  <si>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</si>
  <si>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</si>
  <si>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</si>
  <si>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</si>
  <si>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</si>
  <si>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</si>
  <si>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</si>
  <si>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</si>
  <si>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</si>
  <si>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</si>
  <si>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</si>
  <si>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</si>
  <si>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</si>
  <si>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</si>
  <si>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</si>
  <si>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</si>
  <si>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</si>
  <si>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</si>
  <si>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</si>
  <si>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</si>
  <si>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</si>
  <si>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</si>
  <si>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</si>
  <si>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</si>
  <si>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</si>
  <si>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</si>
  <si>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</si>
  <si>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</si>
  <si>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</si>
  <si>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</si>
  <si>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</si>
  <si>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</si>
  <si>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</si>
  <si>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</si>
  <si>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</si>
  <si>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</si>
  <si>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</si>
  <si>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</si>
  <si>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</si>
  <si>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</si>
  <si>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</si>
  <si>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</si>
  <si>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</si>
  <si>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</si>
  <si>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</si>
  <si>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</si>
  <si>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</si>
  <si>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</si>
  <si>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</si>
  <si>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</si>
  <si>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</si>
  <si>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</si>
  <si>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</si>
  <si>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</si>
  <si>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</si>
  <si>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</si>
  <si>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</si>
  <si>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</si>
  <si>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</si>
  <si>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</si>
  <si>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</si>
  <si>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</si>
  <si>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</si>
  <si>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</si>
  <si>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</si>
  <si>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</si>
  <si>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</si>
  <si>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</si>
  <si>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</si>
  <si>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</si>
  <si>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</si>
  <si>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</si>
  <si>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</si>
  <si>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</si>
  <si>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</si>
  <si>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</si>
  <si>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</si>
  <si>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</si>
  <si>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</si>
  <si>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</si>
  <si>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</si>
  <si>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</si>
  <si>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</si>
  <si>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</si>
  <si>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</si>
  <si>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</si>
  <si>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</si>
  <si>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</si>
  <si>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</si>
  <si>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</si>
  <si>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</si>
  <si>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</si>
  <si>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</si>
  <si>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</si>
  <si>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</si>
  <si>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</si>
  <si>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</si>
  <si>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</si>
  <si>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</si>
  <si>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</si>
  <si>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</si>
  <si>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</si>
  <si>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</si>
  <si>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</si>
  <si>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</si>
  <si>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</si>
  <si>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</si>
  <si>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</si>
  <si>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</si>
  <si>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</si>
  <si>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</si>
  <si>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</si>
  <si>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</si>
  <si>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</si>
  <si>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</si>
  <si>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</si>
  <si>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</si>
  <si>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</si>
  <si>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</si>
  <si>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</si>
  <si>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</si>
  <si>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</si>
  <si>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</si>
  <si>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</si>
  <si>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</si>
  <si>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</si>
  <si>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</si>
  <si>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</si>
  <si>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</si>
  <si>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</si>
  <si>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</si>
  <si>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</si>
  <si>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</si>
  <si>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</si>
  <si>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</si>
  <si>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</si>
  <si>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</si>
  <si>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</si>
  <si>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</si>
  <si>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</si>
  <si>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</si>
  <si>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</si>
  <si>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</si>
  <si>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</si>
  <si>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</si>
  <si>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</si>
  <si>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</si>
  <si>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</si>
  <si>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</si>
  <si>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</si>
  <si>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</si>
  <si>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</si>
  <si>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</si>
  <si>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</si>
  <si>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</si>
  <si>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</si>
  <si>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</si>
  <si>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</si>
  <si>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</si>
  <si>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</si>
  <si>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</si>
  <si>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</si>
  <si>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</si>
  <si>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</si>
  <si>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</si>
  <si>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</si>
  <si>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</si>
  <si>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</si>
  <si>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</si>
  <si>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</si>
  <si>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</si>
  <si>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</si>
  <si>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</si>
  <si>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</si>
  <si>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</si>
  <si>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</si>
  <si>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</si>
  <si>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</si>
  <si>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</si>
  <si>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</si>
  <si>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</si>
  <si>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</si>
  <si>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</si>
  <si>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</si>
  <si>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</si>
  <si>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</si>
  <si>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</si>
  <si>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</si>
  <si>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</si>
  <si>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</si>
  <si>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</si>
  <si>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</si>
  <si>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</si>
  <si>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</si>
  <si>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</si>
  <si>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</si>
  <si>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</si>
  <si>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</si>
  <si>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</si>
  <si>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</si>
  <si>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</si>
  <si>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</si>
  <si>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</si>
  <si>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</si>
  <si>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</si>
  <si>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</si>
  <si>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</si>
  <si>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</si>
  <si>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</si>
  <si>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</si>
  <si>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</si>
  <si>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</si>
  <si>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</si>
  <si>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</si>
  <si>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</si>
  <si>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</si>
  <si>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</si>
  <si>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</si>
  <si>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</si>
  <si>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</si>
  <si>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</si>
  <si>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</si>
  <si>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</si>
  <si>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</si>
  <si>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</si>
  <si>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</si>
  <si>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</si>
  <si>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</si>
  <si>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</si>
  <si>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</si>
  <si>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</si>
  <si>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</si>
  <si>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</si>
  <si>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</si>
  <si>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</si>
  <si>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</si>
  <si>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</si>
  <si>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</si>
  <si>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</si>
  <si>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</si>
  <si>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</si>
  <si>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</si>
  <si>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</si>
  <si>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</si>
  <si>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</si>
  <si>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</si>
  <si>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</si>
  <si>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</si>
  <si>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</si>
  <si>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</si>
  <si>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</si>
  <si>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</si>
  <si>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</si>
  <si>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</si>
  <si>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</si>
  <si>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</si>
  <si>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</si>
  <si>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</si>
  <si>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</si>
  <si>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</si>
  <si>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</si>
  <si>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</si>
  <si>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</si>
  <si>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</si>
  <si>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</si>
  <si>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</si>
  <si>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</si>
  <si>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</si>
  <si>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</si>
  <si>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</si>
  <si>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</si>
  <si>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</si>
  <si>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</si>
  <si>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</si>
  <si>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</si>
  <si>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</si>
  <si>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</si>
  <si>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</si>
  <si>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</si>
  <si>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</si>
  <si>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</si>
  <si>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</si>
  <si>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</si>
  <si>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</si>
  <si>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</si>
  <si>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</si>
  <si>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</si>
  <si>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</si>
  <si>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</si>
  <si>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</si>
  <si>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</si>
  <si>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</si>
  <si>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</si>
  <si>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</si>
  <si>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</si>
  <si>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</si>
  <si>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</si>
  <si>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</si>
  <si>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</si>
  <si>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</si>
  <si>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</si>
  <si>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</si>
  <si>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</si>
  <si>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</si>
  <si>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</si>
  <si>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</si>
  <si>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</si>
  <si>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</si>
  <si>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</si>
  <si>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</si>
  <si>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</si>
  <si>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</si>
  <si>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</si>
  <si>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</si>
  <si>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</si>
  <si>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</si>
  <si>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</si>
  <si>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</si>
  <si>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</si>
  <si>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</si>
  <si>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</si>
  <si>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</si>
  <si>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</si>
  <si>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</si>
  <si>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</si>
  <si>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</si>
  <si>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</si>
  <si>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</si>
  <si>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</si>
  <si>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</si>
  <si>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</si>
  <si>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</si>
  <si>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</si>
  <si>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</si>
  <si>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</si>
  <si>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</si>
  <si>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</si>
  <si>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</si>
  <si>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</si>
  <si>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</si>
  <si>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</si>
  <si>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</si>
  <si>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</si>
  <si>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</si>
  <si>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</si>
  <si>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</si>
  <si>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</si>
  <si>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</si>
  <si>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</si>
  <si>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</si>
  <si>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</si>
  <si>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</si>
  <si>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</si>
  <si>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</si>
  <si>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</si>
  <si>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</si>
  <si>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</si>
  <si>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</si>
  <si>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</si>
  <si>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</si>
  <si>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</si>
  <si>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</si>
  <si>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</si>
  <si>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</si>
  <si>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</si>
  <si>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</si>
  <si>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</si>
  <si>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</si>
  <si>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</si>
  <si>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</si>
  <si>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</si>
  <si>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</si>
  <si>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</si>
  <si>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</si>
  <si>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</si>
  <si>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</si>
  <si>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</si>
  <si>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</si>
  <si>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</si>
  <si>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</si>
  <si>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</si>
  <si>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</si>
  <si>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</si>
  <si>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</si>
  <si>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</si>
  <si>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</si>
  <si>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</si>
  <si>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</si>
  <si>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</si>
  <si>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</si>
  <si>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</si>
  <si>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</si>
  <si>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</si>
  <si>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</si>
  <si>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</si>
  <si>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</si>
  <si>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</si>
  <si>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</si>
  <si>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</si>
  <si>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</si>
  <si>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</si>
  <si>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</si>
  <si>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</si>
  <si>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</si>
  <si>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</si>
  <si>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</si>
  <si>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</si>
  <si>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</si>
  <si>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</si>
  <si>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</si>
  <si>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</si>
  <si>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</si>
  <si>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</si>
  <si>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</si>
  <si>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</si>
  <si>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</si>
  <si>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</si>
  <si>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</si>
  <si>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</si>
  <si>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</si>
  <si>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</si>
  <si>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</si>
  <si>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</si>
  <si>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</si>
  <si>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</si>
  <si>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</si>
  <si>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</si>
  <si>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</si>
  <si>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</si>
  <si>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</si>
  <si>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</si>
  <si>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</si>
  <si>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</si>
  <si>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</si>
  <si>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</si>
  <si>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</si>
  <si>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</si>
  <si>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</si>
  <si>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</si>
  <si>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</si>
  <si>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</si>
  <si>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</si>
  <si>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</si>
  <si>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</si>
  <si>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</si>
  <si>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</si>
  <si>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</si>
  <si>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</si>
  <si>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</si>
  <si>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</si>
  <si>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</si>
  <si>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</si>
  <si>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</si>
  <si>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</si>
  <si>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</si>
  <si>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</si>
  <si>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</si>
  <si>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</si>
  <si>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</si>
  <si>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</si>
  <si>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</si>
  <si>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</si>
  <si>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</si>
  <si>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</si>
  <si>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</si>
  <si>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</si>
  <si>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</si>
  <si>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</si>
  <si>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</si>
  <si>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</si>
  <si>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</si>
  <si>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</si>
  <si>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</si>
  <si>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</si>
  <si>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</si>
  <si>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</si>
  <si>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</si>
  <si>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</si>
  <si>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</si>
  <si>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</si>
  <si>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</si>
  <si>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</si>
  <si>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</si>
  <si>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</si>
  <si>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</si>
  <si>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</si>
  <si>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</si>
  <si>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</si>
  <si>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</si>
  <si>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</si>
  <si>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</si>
  <si>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</si>
  <si>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</si>
  <si>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</si>
  <si>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</si>
  <si>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</si>
  <si>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</si>
  <si>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</si>
  <si>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</si>
  <si>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</si>
  <si>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</si>
  <si>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</si>
  <si>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</si>
  <si>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</si>
  <si>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</si>
  <si>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</si>
  <si>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</si>
  <si>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</si>
  <si>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</si>
  <si>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</si>
  <si>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</si>
  <si>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</si>
  <si>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</si>
  <si>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</si>
  <si>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</si>
  <si>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</si>
  <si>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</si>
  <si>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</si>
  <si>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</si>
  <si>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</si>
  <si>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</si>
  <si>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</si>
  <si>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</si>
  <si>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</si>
  <si>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</si>
  <si>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</si>
  <si>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</si>
  <si>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</si>
  <si>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</si>
  <si>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</si>
  <si>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</si>
  <si>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</si>
  <si>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</si>
  <si>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</si>
  <si>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</si>
  <si>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</si>
  <si>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</si>
  <si>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</si>
  <si>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</si>
  <si>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</si>
  <si>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</si>
  <si>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</si>
  <si>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</si>
  <si>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</si>
  <si>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</si>
  <si>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</si>
  <si>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</si>
  <si>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</si>
  <si>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</si>
  <si>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</si>
  <si>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</si>
  <si>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</si>
  <si>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</si>
  <si>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</si>
  <si>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</si>
  <si>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</si>
  <si>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</si>
  <si>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</si>
  <si>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</si>
  <si>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</si>
  <si>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</si>
  <si>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</si>
  <si>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</si>
  <si>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</si>
  <si>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</si>
  <si>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</si>
  <si>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</si>
  <si>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</si>
  <si>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</si>
  <si>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</si>
  <si>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</si>
  <si>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</si>
  <si>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</si>
  <si>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</si>
  <si>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</si>
  <si>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</si>
  <si>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</si>
  <si>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</si>
  <si>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</si>
  <si>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</si>
  <si>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</si>
  <si>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</si>
  <si>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</si>
  <si>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</si>
  <si>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</si>
  <si>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</si>
  <si>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</si>
  <si>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</si>
  <si>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</si>
  <si>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</si>
  <si>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</si>
  <si>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</si>
  <si>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</si>
  <si>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</si>
  <si>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</si>
  <si>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</si>
  <si>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</si>
  <si>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</si>
  <si>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</si>
  <si>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</si>
  <si>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</si>
  <si>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</si>
  <si>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</si>
  <si>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</si>
  <si>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</si>
  <si>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</si>
  <si>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</si>
  <si>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</si>
  <si>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</si>
  <si>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</si>
  <si>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</si>
  <si>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</si>
  <si>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</si>
  <si>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</si>
  <si>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</si>
  <si>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</si>
  <si>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</si>
  <si>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</si>
  <si>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</si>
  <si>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</si>
  <si>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</si>
  <si>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</si>
  <si>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</si>
  <si>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</si>
  <si>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</si>
  <si>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</si>
  <si>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</si>
  <si>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</si>
  <si>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</si>
  <si>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</si>
  <si>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</si>
  <si>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</si>
  <si>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</si>
  <si>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</si>
  <si>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</si>
  <si>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</si>
  <si>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</si>
  <si>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</si>
  <si>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</si>
  <si>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</si>
  <si>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</si>
  <si>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</si>
  <si>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</si>
  <si>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</si>
  <si>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</si>
  <si>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</si>
  <si>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</si>
  <si>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</si>
  <si>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</si>
  <si>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</si>
  <si>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</si>
  <si>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</si>
  <si>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</si>
  <si>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</si>
  <si>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</si>
  <si>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</si>
  <si>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</si>
  <si>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</si>
  <si>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</si>
  <si>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</si>
  <si>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</si>
  <si>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</si>
  <si>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</si>
  <si>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</si>
  <si>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</si>
  <si>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</si>
  <si>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</si>
  <si>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</si>
  <si>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</si>
  <si>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</si>
  <si>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</si>
  <si>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</si>
  <si>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</si>
  <si>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</si>
  <si>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</si>
  <si>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</si>
  <si>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</si>
  <si>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</si>
  <si>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</si>
  <si>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</si>
  <si>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</si>
  <si>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</si>
  <si>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</si>
  <si>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</si>
  <si>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</si>
  <si>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</si>
  <si>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</si>
  <si>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</si>
  <si>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</si>
  <si>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</si>
  <si>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</si>
  <si>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</si>
  <si>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</si>
  <si>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</si>
  <si>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</si>
  <si>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</si>
  <si>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</si>
  <si>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</si>
  <si>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</si>
  <si>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</si>
  <si>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</si>
  <si>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</si>
  <si>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</si>
  <si>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</si>
  <si>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</si>
  <si>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</si>
  <si>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</si>
  <si>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</si>
  <si>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</si>
  <si>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</si>
  <si>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</si>
  <si>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</si>
  <si>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</si>
  <si>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</si>
  <si>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</si>
  <si>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</si>
  <si>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</si>
  <si>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</si>
  <si>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</si>
  <si>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</si>
  <si>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</si>
  <si>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</si>
  <si>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</si>
  <si>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</si>
  <si>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</si>
  <si>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</si>
  <si>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</si>
  <si>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</si>
  <si>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</si>
  <si>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</si>
  <si>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</si>
  <si>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</si>
  <si>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</si>
  <si>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</si>
  <si>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</si>
  <si>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</si>
  <si>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</si>
  <si>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</si>
  <si>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</si>
  <si>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</si>
  <si>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</si>
  <si>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</si>
  <si>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</si>
  <si>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</si>
  <si>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</si>
  <si>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</si>
  <si>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</si>
  <si>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</si>
  <si>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</si>
  <si>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</si>
  <si>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</si>
  <si>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</si>
  <si>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</si>
  <si>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</si>
  <si>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</si>
  <si>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</si>
  <si>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</si>
  <si>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</si>
  <si>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</si>
  <si>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</si>
  <si>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</si>
  <si>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</si>
  <si>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</si>
  <si>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</si>
  <si>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</si>
  <si>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</si>
  <si>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</si>
  <si>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</si>
  <si>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</si>
  <si>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</si>
  <si>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</si>
  <si>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</si>
  <si>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</si>
  <si>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</si>
  <si>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</si>
  <si>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</si>
  <si>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</si>
  <si>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</si>
  <si>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</si>
  <si>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</si>
  <si>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</si>
  <si>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</si>
  <si>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</si>
  <si>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</si>
  <si>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</si>
  <si>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</si>
  <si>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</si>
  <si>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</si>
  <si>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</si>
  <si>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</si>
  <si>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</si>
  <si>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</si>
  <si>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</si>
  <si>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</si>
  <si>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</si>
  <si>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</si>
  <si>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</si>
  <si>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</si>
  <si>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</si>
  <si>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</si>
  <si>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</si>
  <si>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</si>
  <si>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</si>
  <si>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</si>
  <si>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</si>
  <si>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</si>
  <si>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</si>
  <si>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</si>
  <si>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</si>
  <si>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</si>
  <si>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</si>
  <si>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</si>
  <si>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</si>
  <si>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</si>
  <si>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</si>
  <si>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</si>
  <si>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</si>
  <si>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</si>
  <si>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</si>
  <si>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</si>
  <si>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</si>
  <si>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</si>
  <si>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</si>
  <si>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</si>
  <si>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</si>
  <si>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</si>
  <si>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</si>
  <si>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</si>
  <si>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</si>
  <si>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</si>
  <si>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</si>
  <si>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</si>
  <si>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</si>
  <si>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</si>
  <si>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</si>
  <si>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</si>
  <si>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</si>
  <si>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</si>
  <si>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</si>
  <si>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</si>
  <si>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</si>
  <si>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</si>
  <si>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</si>
  <si>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</si>
  <si>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</si>
  <si>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</si>
  <si>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</si>
  <si>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</si>
  <si>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</si>
  <si>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</si>
  <si>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</si>
  <si>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</si>
  <si>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</si>
  <si>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</si>
  <si>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</si>
  <si>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</si>
  <si>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</si>
  <si>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</si>
  <si>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</si>
  <si>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</si>
  <si>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</si>
  <si>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</si>
  <si>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</si>
  <si>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</si>
  <si>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</si>
  <si>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</si>
  <si>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</si>
  <si>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</si>
  <si>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</si>
  <si>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</si>
  <si>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</si>
  <si>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</si>
  <si>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</si>
  <si>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</si>
  <si>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</si>
  <si>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</si>
  <si>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</si>
  <si>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</si>
  <si>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</si>
  <si>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</si>
  <si>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</si>
  <si>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</si>
  <si>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</si>
  <si>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</si>
  <si>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</si>
  <si>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</si>
  <si>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</si>
  <si>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</si>
  <si>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</si>
  <si>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</si>
  <si>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</si>
  <si>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</si>
  <si>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</si>
  <si>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</si>
  <si>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</si>
  <si>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</si>
  <si>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</si>
  <si>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</si>
  <si>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</si>
  <si>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</si>
  <si>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</si>
  <si>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</si>
  <si>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</si>
  <si>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</si>
  <si>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</si>
  <si>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</si>
  <si>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</si>
  <si>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</si>
  <si>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</si>
  <si>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</si>
  <si>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</si>
  <si>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</si>
  <si>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</si>
  <si>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</si>
  <si>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</si>
  <si>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</si>
  <si>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</si>
  <si>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</si>
  <si>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</si>
  <si>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</si>
  <si>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</si>
  <si>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</si>
  <si>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</si>
  <si>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</si>
  <si>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</si>
  <si>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</si>
  <si>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</si>
  <si>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</si>
  <si>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</si>
  <si>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</si>
  <si>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</si>
  <si>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</si>
  <si>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</si>
  <si>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</si>
  <si>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</si>
  <si>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</si>
  <si>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</si>
  <si>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</si>
  <si>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</si>
  <si>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</si>
  <si>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</si>
  <si>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</si>
  <si>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</si>
  <si>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</si>
  <si>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</si>
  <si>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</si>
  <si>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</si>
  <si>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</si>
  <si>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</si>
  <si>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</si>
  <si>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</si>
  <si>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</si>
  <si>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</si>
  <si>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</si>
  <si>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</si>
  <si>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</si>
  <si>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</si>
  <si>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</si>
  <si>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</si>
  <si>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</si>
  <si>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</si>
  <si>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</si>
  <si>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</si>
  <si>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</si>
  <si>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</si>
  <si>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</si>
  <si>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</si>
  <si>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</si>
  <si>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</si>
  <si>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</si>
  <si>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</si>
  <si>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</si>
  <si>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</si>
  <si>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</si>
  <si>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</si>
  <si>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</si>
  <si>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</si>
  <si>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</si>
  <si>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</si>
  <si>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</si>
  <si>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</si>
  <si>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</si>
  <si>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</si>
  <si>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</si>
  <si>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</si>
  <si>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</si>
  <si>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</si>
  <si>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</si>
  <si>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</si>
  <si>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</si>
  <si>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</si>
  <si>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</si>
  <si>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</si>
  <si>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</si>
  <si>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</si>
  <si>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</si>
  <si>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</si>
  <si>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</si>
  <si>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</si>
  <si>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</si>
  <si>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</si>
  <si>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</si>
  <si>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</si>
  <si>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</si>
  <si>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</si>
  <si>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</si>
  <si>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</si>
  <si>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</si>
  <si>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</si>
  <si>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</si>
  <si>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</si>
  <si>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</si>
  <si>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</si>
  <si>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</si>
  <si>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</si>
  <si>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</si>
  <si>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</si>
  <si>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</si>
  <si>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</si>
  <si>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</si>
  <si>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</si>
  <si>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</si>
  <si>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</si>
  <si>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</si>
  <si>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</si>
  <si>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</si>
  <si>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</si>
  <si>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</si>
  <si>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</si>
  <si>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</si>
  <si>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</si>
  <si>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</si>
  <si>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</si>
  <si>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</si>
  <si>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</si>
  <si>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</si>
  <si>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</si>
  <si>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</si>
  <si>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</si>
  <si>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</si>
  <si>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</si>
  <si>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</si>
  <si>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</si>
  <si>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</si>
  <si>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</si>
  <si>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</si>
  <si>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</si>
  <si>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</si>
  <si>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</si>
  <si>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</si>
  <si>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</si>
  <si>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</si>
  <si>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</si>
  <si>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</si>
  <si>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</si>
  <si>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</si>
  <si>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</si>
  <si>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</si>
  <si>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</si>
  <si>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</si>
  <si>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</si>
  <si>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</si>
  <si>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</si>
  <si>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</si>
  <si>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</si>
  <si>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</si>
  <si>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</si>
  <si>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</si>
  <si>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</si>
  <si>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</si>
  <si>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</si>
  <si>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</si>
  <si>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</si>
  <si>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</si>
  <si>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</si>
  <si>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</si>
  <si>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</si>
  <si>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</si>
  <si>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</si>
  <si>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</si>
  <si>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</si>
  <si>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</si>
  <si>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</si>
  <si>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</si>
  <si>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</si>
  <si>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</si>
  <si>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</si>
  <si>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</si>
  <si>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</si>
  <si>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</si>
  <si>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</si>
  <si>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</si>
  <si>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</si>
  <si>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</si>
  <si>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</si>
  <si>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</si>
  <si>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</si>
  <si>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</si>
  <si>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</si>
  <si>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</si>
  <si>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</si>
  <si>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</si>
  <si>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</si>
  <si>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</si>
  <si>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</si>
  <si>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</si>
  <si>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</si>
  <si>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</si>
  <si>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</si>
  <si>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</si>
  <si>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</si>
  <si>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</si>
  <si>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</si>
  <si>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</si>
  <si>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</si>
  <si>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</si>
  <si>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</si>
  <si>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</si>
  <si>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</si>
  <si>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</si>
  <si>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</si>
  <si>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</si>
  <si>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</si>
  <si>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</si>
  <si>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</si>
  <si>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</si>
  <si>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</si>
  <si>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</si>
  <si>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</si>
  <si>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</si>
  <si>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</si>
  <si>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</si>
  <si>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</si>
  <si>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</si>
  <si>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</si>
  <si>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</si>
  <si>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</si>
  <si>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</si>
  <si>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</si>
  <si>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</si>
  <si>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</si>
  <si>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</si>
  <si>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</si>
  <si>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</si>
  <si>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</si>
  <si>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</si>
  <si>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</si>
  <si>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</si>
  <si>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</si>
  <si>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</si>
  <si>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</si>
  <si>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</si>
  <si>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</si>
  <si>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</si>
  <si>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</si>
  <si>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</si>
  <si>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</si>
  <si>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</si>
  <si>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</si>
  <si>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</si>
  <si>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</si>
  <si>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</si>
  <si>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</si>
  <si>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</si>
  <si>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</si>
  <si>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</si>
  <si>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</si>
  <si>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</si>
  <si>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</si>
  <si>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</si>
  <si>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</si>
  <si>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</si>
  <si>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</si>
  <si>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</si>
  <si>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</si>
  <si>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</si>
  <si>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</si>
  <si>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</si>
  <si>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</si>
  <si>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</si>
  <si>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</si>
  <si>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</si>
  <si>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</si>
  <si>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</si>
  <si>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</si>
  <si>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</si>
  <si>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</si>
  <si>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</si>
  <si>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</si>
  <si>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</si>
  <si>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</si>
  <si>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</si>
  <si>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</si>
  <si>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</si>
  <si>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</si>
  <si>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</si>
  <si>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</si>
  <si>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</si>
  <si>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</si>
  <si>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</si>
  <si>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</si>
  <si>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</si>
  <si>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</si>
  <si>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</si>
  <si>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</si>
  <si>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</si>
  <si>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</si>
  <si>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</si>
  <si>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</si>
  <si>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</si>
  <si>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</si>
  <si>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</si>
  <si>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</si>
  <si>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</si>
  <si>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</si>
  <si>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</si>
  <si>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</si>
  <si>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</si>
  <si>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</si>
  <si>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</si>
  <si>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</si>
  <si>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</si>
  <si>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</si>
  <si>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</si>
  <si>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</si>
  <si>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</si>
  <si>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</si>
  <si>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</si>
  <si>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</si>
  <si>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</si>
  <si>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</si>
  <si>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</si>
  <si>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</si>
  <si>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</si>
  <si>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</si>
  <si>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</si>
  <si>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</si>
  <si>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</si>
  <si>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</si>
  <si>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</si>
  <si>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</si>
  <si>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</si>
  <si>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</si>
  <si>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</si>
  <si>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</si>
  <si>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</si>
  <si>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</si>
  <si>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</si>
  <si>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</si>
  <si>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</si>
  <si>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</si>
  <si>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</si>
  <si>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</si>
  <si>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</si>
  <si>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</si>
  <si>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</si>
  <si>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</si>
  <si>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</si>
  <si>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</si>
  <si>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</si>
  <si>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</si>
  <si>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</si>
  <si>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</si>
  <si>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</si>
  <si>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</si>
  <si>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</si>
  <si>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</si>
  <si>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</si>
  <si>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</si>
  <si>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</si>
  <si>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</si>
  <si>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</si>
  <si>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</si>
  <si>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</si>
  <si>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</si>
  <si>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</si>
  <si>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</si>
  <si>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</si>
  <si>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</si>
  <si>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</si>
  <si>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</si>
  <si>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</si>
  <si>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</si>
  <si>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</si>
  <si>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</si>
  <si>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</si>
  <si>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</si>
  <si>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</si>
  <si>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</si>
  <si>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</si>
  <si>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</si>
  <si>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</si>
  <si>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</si>
  <si>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</si>
  <si>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</si>
  <si>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</si>
  <si>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</si>
  <si>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</si>
  <si>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</si>
  <si>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</si>
  <si>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</si>
  <si>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</si>
  <si>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</si>
  <si>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</si>
  <si>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</si>
  <si>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</si>
  <si>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</si>
  <si>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</si>
  <si>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</si>
  <si>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</si>
  <si>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</si>
  <si>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</si>
  <si>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</si>
  <si>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</si>
  <si>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</si>
  <si>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</si>
  <si>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</si>
  <si>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</si>
  <si>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</si>
  <si>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</si>
  <si>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</si>
  <si>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</si>
  <si>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</si>
  <si>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</si>
  <si>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</si>
  <si>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</si>
  <si>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</si>
  <si>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</si>
  <si>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</si>
  <si>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</si>
  <si>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</si>
  <si>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</si>
  <si>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</si>
  <si>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</si>
  <si>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</si>
  <si>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</si>
  <si>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</si>
  <si>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</si>
  <si>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</si>
  <si>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</si>
  <si>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</si>
  <si>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</si>
  <si>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</si>
  <si>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</si>
  <si>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</si>
  <si>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</si>
  <si>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</si>
  <si>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</si>
  <si>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</si>
  <si>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</si>
  <si>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</si>
  <si>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</si>
  <si>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</si>
  <si>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</si>
  <si>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</si>
  <si>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</si>
  <si>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</si>
  <si>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</si>
  <si>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</si>
  <si>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</si>
  <si>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</si>
  <si>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</si>
  <si>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</si>
  <si>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</si>
  <si>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</si>
  <si>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</si>
  <si>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</si>
  <si>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</si>
  <si>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</si>
  <si>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</si>
  <si>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</si>
  <si>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</si>
  <si>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</si>
  <si>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</si>
  <si>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</si>
  <si>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</si>
  <si>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</si>
  <si>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</si>
  <si>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</si>
  <si>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</si>
  <si>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</si>
  <si>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</si>
  <si>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</si>
  <si>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</si>
  <si>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</si>
  <si>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</si>
  <si>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</si>
  <si>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</si>
  <si>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</si>
  <si>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</si>
  <si>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</si>
  <si>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</si>
  <si>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</si>
  <si>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</si>
  <si>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</si>
  <si>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</si>
  <si>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</si>
  <si>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</si>
  <si>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</si>
  <si>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</si>
  <si>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</si>
  <si>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</si>
  <si>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</si>
  <si>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</si>
  <si>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</si>
  <si>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</si>
  <si>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</si>
  <si>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</si>
  <si>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</si>
  <si>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</si>
  <si>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</si>
  <si>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</si>
  <si>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</si>
  <si>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</si>
  <si>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</si>
  <si>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</si>
  <si>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</si>
  <si>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</si>
  <si>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</si>
  <si>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</si>
  <si>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</si>
  <si>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</si>
  <si>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</si>
  <si>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</si>
  <si>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</si>
  <si>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</si>
  <si>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</si>
  <si>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</si>
  <si>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</si>
  <si>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</si>
  <si>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</si>
  <si>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</si>
  <si>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</si>
  <si>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</si>
  <si>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</si>
  <si>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</si>
  <si>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</si>
  <si>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</si>
  <si>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</si>
  <si>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</si>
  <si>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</si>
  <si>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</si>
  <si>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</si>
  <si>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</si>
  <si>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</si>
  <si>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</si>
  <si>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</si>
  <si>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</si>
  <si>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</si>
  <si>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</si>
  <si>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</si>
  <si>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</si>
  <si>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</si>
  <si>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</si>
  <si>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</si>
  <si>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</si>
  <si>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</si>
  <si>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</si>
  <si>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</si>
  <si>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</si>
  <si>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</si>
  <si>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</si>
  <si>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</si>
  <si>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</si>
  <si>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</si>
  <si>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</si>
  <si>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</si>
  <si>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</si>
  <si>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</si>
  <si>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</si>
  <si>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</si>
  <si>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</si>
  <si>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</si>
  <si>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</si>
  <si>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</si>
  <si>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</si>
  <si>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</si>
  <si>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</si>
  <si>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</si>
  <si>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</si>
  <si>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</si>
  <si>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</si>
  <si>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</si>
  <si>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</si>
  <si>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</si>
  <si>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</si>
  <si>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</si>
  <si>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</si>
  <si>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</si>
  <si>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</si>
  <si>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</si>
  <si>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</si>
  <si>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</si>
  <si>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</si>
  <si>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</si>
  <si>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</si>
  <si>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</si>
  <si>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</si>
  <si>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</si>
  <si>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</si>
  <si>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</si>
  <si>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</si>
  <si>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</si>
  <si>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</si>
  <si>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</si>
  <si>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</si>
  <si>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</si>
  <si>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</si>
  <si>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</si>
  <si>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</si>
  <si>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</si>
  <si>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</si>
  <si>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</si>
  <si>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</si>
  <si>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</si>
  <si>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</si>
  <si>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</si>
  <si>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</si>
  <si>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</si>
  <si>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</si>
  <si>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</si>
  <si>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</si>
  <si>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</si>
  <si>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</si>
  <si>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</si>
  <si>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</si>
  <si>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</si>
  <si>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</si>
  <si>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</si>
  <si>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</si>
  <si>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</si>
  <si>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</si>
  <si>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</si>
  <si>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</si>
  <si>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</si>
  <si>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</si>
  <si>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</si>
  <si>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</si>
  <si>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</si>
  <si>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</si>
  <si>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</si>
  <si>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</si>
  <si>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</si>
  <si>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</si>
  <si>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</si>
  <si>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</si>
  <si>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</si>
  <si>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</si>
  <si>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</si>
  <si>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</si>
  <si>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</si>
  <si>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</si>
  <si>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</si>
  <si>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</si>
  <si>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</si>
  <si>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</si>
  <si>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</si>
  <si>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</si>
  <si>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</si>
  <si>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</si>
  <si>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</si>
  <si>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</si>
  <si>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</si>
  <si>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</si>
  <si>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</si>
  <si>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</si>
  <si>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</si>
  <si>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</si>
  <si>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</si>
  <si>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</si>
  <si>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</si>
  <si>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</si>
  <si>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</si>
  <si>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</si>
  <si>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</si>
  <si>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</si>
  <si>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</si>
  <si>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</si>
  <si>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</si>
  <si>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</si>
  <si>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</si>
  <si>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</si>
  <si>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</si>
  <si>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</si>
  <si>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</si>
  <si>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</si>
  <si>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</si>
  <si>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</si>
  <si>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</si>
  <si>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</si>
  <si>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</si>
  <si>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</si>
  <si>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</si>
  <si>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</si>
  <si>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</si>
  <si>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</si>
  <si>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</si>
  <si>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</si>
  <si>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</si>
  <si>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</si>
  <si>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</si>
  <si>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</si>
  <si>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</si>
  <si>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</si>
  <si>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</si>
  <si>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</si>
  <si>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</si>
  <si>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</si>
  <si>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</si>
  <si>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</si>
  <si>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</si>
  <si>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</si>
  <si>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</si>
  <si>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</si>
  <si>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</si>
  <si>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</si>
  <si>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</si>
  <si>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</si>
  <si>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</si>
  <si>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</si>
  <si>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</si>
  <si>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</si>
  <si>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</si>
  <si>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</si>
  <si>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</si>
  <si>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</si>
  <si>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</si>
  <si>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</si>
  <si>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</si>
  <si>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</si>
  <si>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</si>
  <si>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</si>
  <si>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</si>
  <si>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</si>
  <si>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</si>
  <si>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</si>
  <si>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</si>
  <si>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</si>
  <si>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</si>
  <si>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</si>
  <si>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</si>
  <si>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</si>
  <si>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</si>
  <si>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</si>
  <si>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</si>
  <si>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</si>
  <si>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</si>
  <si>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</si>
  <si>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</si>
  <si>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</si>
  <si>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</si>
  <si>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</si>
  <si>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</si>
  <si>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</si>
  <si>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</si>
  <si>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</si>
  <si>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</si>
  <si>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</si>
  <si>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</si>
  <si>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</si>
  <si>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</si>
  <si>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</si>
  <si>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</si>
  <si>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</si>
  <si>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</si>
  <si>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</si>
  <si>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</si>
  <si>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</si>
  <si>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</si>
  <si>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</si>
  <si>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</si>
  <si>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</si>
  <si>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</si>
  <si>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</si>
  <si>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</si>
  <si>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</si>
  <si>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</si>
  <si>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</si>
  <si>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</si>
  <si>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</si>
  <si>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</si>
  <si>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</si>
  <si>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</si>
  <si>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</si>
  <si>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</si>
  <si>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</si>
  <si>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</si>
  <si>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</si>
  <si>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</si>
  <si>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</si>
  <si>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</si>
  <si>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</si>
  <si>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</si>
  <si>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</si>
  <si>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</si>
  <si>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</si>
  <si>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</si>
  <si>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</si>
  <si>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</si>
  <si>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</si>
  <si>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</si>
  <si>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</si>
  <si>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</si>
  <si>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</si>
  <si>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</si>
  <si>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</si>
  <si>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</si>
  <si>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</si>
  <si>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</si>
  <si>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</si>
  <si>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</si>
  <si>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</si>
  <si>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</si>
  <si>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</si>
  <si>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</si>
  <si>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</si>
  <si>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</si>
  <si>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</si>
  <si>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</si>
  <si>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</si>
  <si>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</si>
  <si>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</si>
  <si>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</si>
  <si>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</si>
  <si>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</si>
  <si>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</si>
  <si>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</si>
  <si>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</si>
  <si>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</si>
  <si>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</si>
  <si>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</si>
  <si>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</si>
  <si>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</si>
  <si>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</si>
  <si>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</si>
  <si>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</si>
  <si>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</si>
  <si>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</si>
  <si>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</si>
  <si>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</si>
  <si>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</si>
  <si>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</si>
  <si>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</si>
  <si>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</si>
  <si>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</si>
  <si>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</si>
  <si>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</si>
  <si>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</si>
  <si>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</si>
  <si>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</si>
  <si>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</si>
  <si>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</si>
  <si>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</si>
  <si>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</si>
  <si>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</si>
  <si>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</si>
  <si>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</si>
  <si>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</si>
  <si>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</si>
  <si>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</si>
  <si>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</si>
  <si>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</si>
  <si>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</si>
  <si>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</si>
  <si>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</si>
  <si>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</si>
  <si>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</si>
  <si>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</si>
  <si>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</si>
  <si>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</si>
  <si>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</si>
  <si>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</si>
  <si>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</si>
  <si>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</si>
  <si>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</si>
  <si>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</si>
  <si>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</si>
  <si>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</si>
  <si>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</si>
  <si>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</si>
  <si>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</si>
  <si>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</si>
  <si>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</si>
  <si>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</si>
  <si>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</si>
  <si>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</si>
  <si>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</si>
  <si>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</si>
  <si>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</si>
  <si>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</si>
  <si>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</si>
  <si>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</si>
  <si>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</si>
  <si>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</si>
  <si>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</si>
  <si>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</si>
  <si>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</si>
  <si>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</si>
  <si>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</si>
  <si>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</si>
  <si>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</si>
  <si>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</si>
  <si>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</si>
  <si>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</si>
  <si>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</si>
  <si>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</si>
  <si>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</si>
  <si>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</si>
  <si>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</si>
  <si>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</si>
  <si>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</si>
  <si>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</si>
  <si>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</si>
  <si>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</si>
  <si>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</si>
  <si>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</si>
  <si>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</si>
  <si>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</si>
  <si>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</si>
  <si>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</si>
  <si>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</si>
  <si>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</si>
  <si>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</si>
  <si>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</si>
  <si>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</si>
  <si>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</si>
  <si>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</si>
  <si>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</si>
  <si>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</si>
  <si>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</si>
  <si>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</si>
  <si>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</si>
  <si>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</si>
  <si>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</si>
  <si>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</si>
  <si>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</si>
  <si>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</si>
  <si>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</si>
  <si>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</si>
  <si>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</si>
  <si>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</si>
  <si>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</si>
  <si>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</si>
  <si>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</si>
  <si>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</si>
  <si>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</si>
  <si>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</si>
  <si>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</si>
  <si>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</si>
  <si>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</si>
  <si>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</si>
  <si>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</si>
  <si>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</si>
  <si>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</si>
  <si>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</si>
  <si>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</si>
  <si>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</si>
  <si>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</si>
  <si>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</si>
  <si>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</si>
  <si>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</si>
  <si>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</si>
  <si>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</si>
  <si>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</si>
  <si>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</si>
  <si>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</si>
  <si>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</si>
  <si>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</si>
  <si>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</si>
  <si>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</si>
  <si>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</si>
  <si>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</si>
  <si>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</si>
  <si>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</si>
  <si>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</si>
  <si>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</si>
  <si>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</si>
  <si>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</si>
  <si>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</si>
  <si>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</si>
  <si>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</si>
  <si>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</si>
  <si>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</si>
  <si>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</si>
  <si>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</si>
  <si>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</si>
  <si>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</si>
  <si>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</si>
  <si>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</si>
  <si>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</si>
  <si>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</si>
  <si>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</si>
  <si>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</si>
  <si>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</si>
  <si>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</si>
  <si>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</si>
  <si>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</si>
  <si>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</si>
  <si>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</si>
  <si>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</si>
  <si>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</si>
  <si>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</si>
  <si>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</si>
  <si>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</si>
  <si>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</si>
  <si>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</si>
  <si>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</si>
  <si>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</si>
  <si>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</si>
  <si>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</si>
  <si>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</si>
  <si>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</si>
  <si>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</si>
  <si>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</si>
  <si>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</si>
  <si>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</si>
  <si>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</si>
  <si>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</si>
  <si>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</si>
  <si>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</si>
  <si>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</si>
  <si>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</si>
  <si>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</si>
  <si>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</si>
  <si>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</si>
  <si>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</si>
  <si>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</si>
  <si>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</si>
  <si>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</si>
  <si>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</si>
  <si>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</si>
  <si>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</si>
  <si>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</si>
  <si>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</si>
  <si>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</si>
  <si>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</si>
  <si>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</si>
  <si>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</si>
  <si>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</si>
  <si>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</si>
  <si>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</si>
  <si>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</si>
  <si>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</si>
  <si>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</si>
  <si>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</si>
  <si>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</si>
  <si>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</si>
  <si>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</si>
  <si>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</si>
  <si>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</si>
  <si>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</si>
  <si>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</si>
  <si>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</si>
  <si>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</si>
  <si>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</si>
  <si>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</si>
  <si>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</si>
  <si>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</si>
  <si>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</si>
  <si>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</si>
  <si>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</si>
  <si>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</si>
  <si>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</si>
  <si>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</si>
  <si>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</si>
  <si>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</si>
  <si>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</si>
  <si>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</si>
  <si>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</si>
  <si>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</si>
  <si>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</si>
  <si>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</si>
  <si>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</si>
  <si>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</si>
  <si>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</si>
  <si>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</si>
  <si>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</si>
  <si>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</si>
  <si>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</si>
  <si>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</si>
  <si>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</si>
  <si>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</si>
  <si>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</si>
  <si>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</si>
  <si>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</si>
  <si>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</si>
  <si>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</si>
  <si>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</si>
  <si>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</si>
  <si>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</si>
  <si>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</si>
  <si>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</si>
  <si>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</si>
  <si>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</si>
  <si>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</si>
  <si>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</si>
  <si>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</si>
  <si>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</si>
  <si>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</si>
  <si>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</si>
  <si>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</si>
  <si>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</si>
  <si>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</si>
  <si>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</si>
  <si>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</si>
  <si>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</si>
  <si>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</si>
  <si>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</si>
  <si>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</si>
  <si>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</si>
  <si>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</si>
  <si>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</si>
  <si>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</si>
  <si>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</si>
  <si>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</si>
  <si>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</si>
  <si>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</si>
  <si>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</si>
  <si>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</si>
  <si>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</si>
  <si>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</si>
  <si>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</si>
  <si>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</si>
  <si>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</si>
  <si>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</si>
  <si>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</si>
  <si>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</si>
  <si>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</si>
  <si>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</si>
  <si>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</si>
  <si>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</si>
  <si>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</si>
  <si>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</si>
  <si>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</si>
  <si>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</si>
  <si>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</si>
  <si>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</si>
  <si>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</si>
  <si>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</si>
  <si>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</si>
  <si>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</si>
  <si>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</si>
  <si>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</si>
  <si>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</si>
  <si>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</si>
  <si>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</si>
  <si>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</si>
  <si>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</si>
  <si>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</si>
  <si>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</si>
  <si>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</si>
  <si>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</si>
  <si>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</si>
  <si>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</si>
  <si>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</si>
  <si>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</si>
  <si>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</si>
  <si>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</si>
  <si>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</si>
  <si>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</si>
  <si>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</si>
  <si>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</si>
  <si>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</si>
  <si>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</si>
  <si>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</si>
  <si>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</si>
  <si>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</si>
  <si>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</si>
  <si>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</si>
  <si>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</si>
  <si>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</si>
  <si>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</si>
  <si>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</si>
  <si>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</si>
  <si>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</si>
  <si>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</si>
  <si>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</si>
  <si>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</si>
  <si>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</si>
  <si>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</si>
  <si>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</si>
  <si>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</si>
  <si>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</si>
  <si>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</si>
  <si>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</si>
  <si>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</si>
  <si>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</si>
  <si>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</si>
  <si>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</si>
  <si>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</si>
  <si>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</si>
  <si>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</si>
  <si>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</si>
  <si>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</si>
  <si>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</si>
  <si>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</si>
  <si>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</si>
  <si>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</si>
  <si>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</si>
  <si>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</si>
  <si>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</si>
  <si>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</si>
  <si>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</si>
  <si>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</si>
  <si>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</si>
  <si>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</si>
  <si>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</si>
  <si>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</si>
  <si>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</si>
  <si>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</si>
  <si>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</si>
  <si>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</si>
  <si>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</si>
  <si>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</si>
  <si>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</si>
  <si>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</si>
  <si>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</si>
  <si>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</si>
  <si>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</si>
  <si>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</si>
  <si>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</si>
  <si>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</si>
  <si>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</si>
  <si>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</si>
  <si>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</si>
  <si>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</si>
  <si>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</si>
  <si>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</si>
  <si>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</si>
  <si>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</si>
  <si>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</si>
  <si>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</si>
  <si>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</si>
  <si>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</si>
  <si>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</si>
  <si>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</si>
  <si>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</si>
  <si>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</si>
  <si>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</si>
  <si>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</si>
  <si>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</si>
  <si>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</si>
  <si>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</si>
  <si>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</si>
  <si>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</si>
  <si>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</si>
  <si>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</si>
  <si>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</si>
  <si>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</si>
  <si>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</si>
  <si>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</si>
  <si>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</si>
  <si>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</si>
  <si>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</si>
  <si>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</si>
  <si>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</si>
  <si>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</si>
  <si>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</si>
  <si>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</si>
  <si>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</si>
  <si>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</si>
  <si>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</si>
  <si>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</si>
  <si>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</si>
  <si>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</si>
  <si>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</si>
  <si>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</si>
  <si>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</si>
  <si>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</si>
  <si>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</si>
  <si>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</si>
  <si>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</si>
  <si>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</si>
  <si>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</si>
  <si>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</si>
  <si>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</si>
  <si>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</si>
  <si>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</si>
  <si>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</si>
  <si>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</si>
  <si>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</si>
  <si>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</si>
  <si>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</si>
  <si>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</si>
  <si>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</si>
  <si>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</si>
  <si>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</si>
  <si>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</si>
  <si>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</si>
  <si>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</si>
  <si>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</si>
  <si>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</si>
  <si>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</si>
  <si>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</si>
  <si>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</si>
  <si>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</si>
  <si>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</si>
  <si>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</si>
  <si>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</si>
  <si>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</si>
  <si>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</si>
  <si>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</si>
  <si>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</si>
  <si>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</si>
  <si>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</si>
  <si>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</si>
  <si>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</si>
  <si>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</si>
  <si>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</si>
  <si>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</si>
  <si>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</si>
  <si>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</si>
  <si>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</si>
  <si>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</si>
  <si>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</si>
  <si>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</si>
  <si>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</si>
  <si>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</si>
  <si>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</si>
  <si>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</si>
  <si>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</si>
  <si>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</si>
  <si>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</si>
  <si>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</si>
  <si>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</si>
  <si>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</si>
  <si>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</si>
  <si>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</si>
  <si>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</si>
  <si>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</si>
  <si>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</si>
  <si>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</si>
  <si>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</si>
  <si>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</si>
  <si>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</si>
  <si>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</si>
  <si>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</si>
  <si>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</si>
  <si>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</si>
  <si>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</si>
  <si>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</si>
  <si>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</si>
  <si>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</si>
  <si>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</si>
  <si>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</si>
  <si>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</si>
  <si>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</si>
  <si>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</si>
  <si>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</si>
  <si>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</si>
  <si>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</si>
  <si>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</si>
  <si>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</si>
  <si>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</si>
  <si>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</si>
  <si>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</si>
  <si>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</si>
  <si>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</si>
  <si>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</si>
  <si>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</si>
  <si>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</si>
  <si>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</si>
  <si>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</si>
  <si>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</si>
  <si>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</si>
  <si>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</si>
  <si>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</si>
  <si>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</si>
  <si>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</si>
  <si>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</si>
  <si>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</si>
  <si>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</si>
  <si>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</si>
  <si>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</si>
  <si>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</si>
  <si>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</si>
  <si>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</si>
  <si>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</si>
  <si>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</si>
  <si>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</si>
  <si>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</si>
  <si>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</si>
  <si>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</si>
  <si>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</si>
  <si>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</si>
  <si>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</si>
  <si>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</si>
  <si>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</si>
  <si>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</si>
  <si>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</si>
  <si>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</si>
  <si>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</si>
  <si>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</si>
  <si>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</si>
  <si>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</si>
  <si>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</si>
  <si>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</si>
  <si>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</si>
  <si>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</si>
  <si>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</si>
  <si>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</si>
  <si>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</si>
  <si>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</si>
  <si>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</si>
  <si>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</si>
  <si>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</si>
  <si>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</si>
  <si>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</si>
  <si>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</si>
  <si>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</si>
  <si>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</si>
  <si>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</si>
  <si>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</si>
  <si>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</si>
  <si>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</si>
  <si>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</si>
  <si>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</si>
  <si>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</si>
  <si>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</si>
  <si>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</si>
  <si>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</si>
  <si>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</si>
  <si>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</si>
  <si>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</si>
  <si>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</si>
  <si>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</si>
  <si>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</si>
  <si>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</si>
  <si>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</si>
  <si>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</si>
  <si>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</si>
  <si>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</si>
  <si>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</si>
  <si>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</si>
  <si>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</si>
  <si>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</si>
  <si>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</si>
  <si>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</si>
  <si>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</si>
  <si>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</si>
  <si>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</si>
  <si>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</si>
  <si>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</si>
  <si>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</si>
  <si>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</si>
  <si>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</si>
  <si>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</si>
  <si>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</si>
  <si>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</si>
  <si>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</si>
  <si>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</si>
  <si>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</si>
  <si>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</si>
  <si>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</si>
  <si>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</si>
  <si>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</si>
  <si>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</si>
  <si>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</si>
  <si>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</si>
  <si>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</si>
  <si>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</si>
  <si>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</si>
  <si>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</si>
  <si>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</si>
  <si>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</si>
  <si>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</si>
  <si>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</si>
  <si>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</si>
  <si>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</si>
  <si>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</si>
  <si>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</si>
  <si>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</si>
  <si>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</si>
  <si>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</si>
  <si>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</si>
  <si>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</si>
  <si>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</si>
  <si>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</si>
  <si>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</si>
  <si>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</si>
  <si>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</si>
  <si>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</si>
  <si>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</si>
  <si>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</si>
  <si>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</si>
  <si>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</si>
  <si>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</si>
  <si>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</si>
  <si>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</si>
  <si>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</si>
  <si>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</si>
  <si>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</si>
  <si>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</si>
  <si>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</si>
  <si>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</si>
  <si>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</si>
  <si>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</si>
  <si>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</si>
  <si>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</si>
  <si>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</si>
  <si>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</si>
  <si>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</si>
  <si>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</si>
  <si>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</si>
  <si>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</si>
  <si>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</si>
  <si>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</si>
  <si>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</si>
  <si>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</si>
  <si>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</si>
  <si>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</si>
  <si>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</si>
  <si>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</si>
  <si>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</si>
  <si>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</si>
  <si>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</si>
  <si>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</si>
  <si>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</si>
  <si>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</si>
  <si>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</si>
  <si>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</si>
  <si>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</si>
  <si>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</si>
  <si>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</si>
  <si>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</si>
  <si>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</si>
  <si>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</si>
  <si>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</si>
  <si>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</si>
  <si>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</si>
  <si>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</si>
  <si>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</si>
  <si>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</si>
  <si>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</si>
  <si>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</si>
  <si>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</si>
  <si>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</si>
  <si>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</si>
  <si>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</si>
  <si>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</si>
  <si>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</si>
  <si>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</si>
  <si>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</si>
  <si>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</si>
  <si>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</si>
  <si>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</si>
  <si>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</si>
  <si>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</si>
  <si>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</si>
  <si>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</si>
  <si>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</si>
  <si>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</si>
  <si>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</si>
  <si>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</si>
  <si>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</si>
  <si>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</si>
  <si>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</si>
  <si>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</si>
  <si>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</si>
  <si>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</si>
  <si>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</si>
  <si>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</si>
  <si>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</si>
  <si>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</si>
  <si>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</si>
  <si>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</si>
  <si>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</si>
  <si>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</si>
  <si>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</si>
  <si>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</si>
  <si>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</si>
  <si>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</si>
  <si>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</si>
  <si>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</si>
  <si>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</si>
  <si>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</si>
  <si>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</si>
  <si>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</si>
  <si>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</si>
  <si>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</si>
  <si>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</si>
  <si>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</si>
  <si>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</si>
  <si>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</si>
  <si>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</si>
  <si>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</si>
  <si>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</si>
  <si>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</si>
  <si>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</si>
  <si>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</si>
  <si>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</si>
  <si>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</si>
  <si>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</si>
  <si>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</si>
  <si>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</si>
  <si>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</si>
  <si>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</si>
  <si>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</si>
  <si>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</si>
  <si>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</si>
  <si>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</si>
  <si>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</si>
  <si>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</si>
  <si>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</si>
  <si>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</si>
  <si>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</si>
  <si>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</si>
  <si>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</si>
  <si>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</si>
  <si>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</si>
  <si>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</si>
  <si>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</si>
  <si>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</si>
  <si>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</si>
  <si>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</si>
  <si>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</si>
  <si>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</si>
  <si>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</si>
  <si>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</si>
  <si>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</si>
  <si>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</si>
  <si>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</si>
  <si>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</si>
  <si>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</si>
  <si>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</si>
  <si>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</si>
  <si>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</si>
  <si>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</si>
  <si>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</si>
  <si>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</si>
  <si>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</si>
  <si>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</si>
  <si>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</si>
  <si>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</si>
  <si>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</si>
  <si>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</si>
  <si>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</si>
  <si>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</si>
  <si>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</si>
  <si>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</si>
  <si>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</si>
  <si>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</si>
  <si>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</si>
  <si>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</si>
  <si>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</si>
  <si>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</si>
  <si>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</si>
  <si>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</si>
  <si>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</si>
  <si>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</si>
  <si>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</si>
  <si>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</si>
  <si>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</si>
  <si>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</si>
  <si>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</si>
  <si>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</si>
  <si>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</si>
  <si>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</si>
  <si>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</si>
  <si>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</si>
  <si>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</si>
  <si>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</si>
  <si>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</si>
  <si>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</si>
  <si>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</si>
  <si>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</si>
  <si>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</si>
  <si>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</si>
  <si>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</si>
  <si>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</si>
  <si>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</si>
  <si>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</si>
  <si>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</si>
  <si>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</si>
  <si>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</si>
  <si>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</si>
  <si>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</si>
  <si>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</si>
  <si>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</si>
  <si>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</si>
  <si>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</si>
  <si>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</si>
  <si>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</si>
  <si>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</si>
  <si>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</si>
  <si>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</si>
  <si>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</si>
  <si>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</si>
  <si>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</si>
  <si>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</si>
  <si>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</si>
  <si>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</si>
  <si>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</si>
  <si>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</si>
  <si>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</si>
  <si>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</si>
  <si>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</si>
  <si>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</si>
  <si>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</si>
  <si>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</si>
  <si>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</si>
  <si>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</si>
  <si>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</si>
  <si>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</si>
  <si>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</si>
  <si>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</si>
  <si>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</si>
  <si>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</si>
  <si>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</si>
  <si>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</si>
  <si>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</si>
  <si>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</si>
  <si>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</si>
  <si>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</si>
  <si>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</si>
  <si>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</si>
  <si>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</si>
  <si>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</si>
  <si>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</si>
  <si>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</si>
  <si>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</si>
  <si>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</si>
  <si>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</si>
  <si>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</si>
  <si>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</si>
  <si>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</si>
  <si>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</si>
  <si>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</si>
  <si>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</si>
  <si>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</si>
  <si>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</si>
  <si>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</si>
  <si>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</si>
  <si>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</si>
  <si>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</si>
  <si>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</si>
  <si>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</si>
  <si>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</si>
  <si>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</si>
  <si>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</si>
  <si>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</si>
  <si>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</si>
  <si>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</si>
  <si>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</si>
  <si>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</si>
  <si>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</si>
  <si>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</si>
  <si>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</si>
  <si>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</si>
  <si>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</si>
  <si>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</si>
  <si>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</si>
  <si>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</si>
  <si>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</si>
  <si>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</si>
  <si>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</si>
  <si>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</si>
  <si>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</si>
  <si>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</si>
  <si>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</si>
  <si>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</si>
  <si>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</si>
  <si>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</si>
  <si>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</si>
  <si>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</si>
  <si>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</si>
  <si>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</si>
  <si>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</si>
  <si>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</si>
  <si>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</si>
  <si>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</si>
  <si>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</si>
  <si>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</si>
  <si>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</si>
  <si>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</si>
  <si>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</si>
  <si>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</si>
  <si>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</si>
  <si>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</si>
  <si>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</si>
  <si>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</si>
  <si>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</si>
  <si>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</si>
  <si>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</si>
  <si>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</si>
  <si>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</si>
  <si>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</si>
  <si>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</si>
  <si>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</si>
  <si>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</si>
  <si>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</si>
  <si>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</si>
  <si>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</si>
  <si>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</si>
  <si>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</si>
  <si>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</si>
  <si>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</si>
  <si>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</si>
  <si>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</si>
  <si>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</si>
  <si>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</si>
  <si>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</si>
  <si>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</si>
  <si>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</si>
  <si>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</si>
  <si>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</si>
  <si>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</si>
  <si>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</si>
  <si>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</si>
  <si>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</si>
  <si>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</si>
  <si>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</si>
  <si>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</si>
  <si>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</si>
  <si>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</si>
  <si>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</si>
  <si>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</si>
  <si>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</si>
  <si>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</si>
  <si>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</si>
  <si>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</si>
  <si>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</si>
  <si>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</si>
  <si>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</si>
  <si>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</si>
  <si>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</si>
  <si>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</si>
  <si>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</si>
  <si>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</si>
  <si>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</si>
  <si>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</si>
  <si>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</si>
  <si>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</si>
  <si>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</si>
  <si>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</si>
  <si>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</si>
  <si>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</si>
  <si>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</si>
  <si>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</si>
  <si>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</si>
  <si>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</si>
  <si>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</si>
  <si>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</si>
  <si>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</si>
  <si>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</si>
  <si>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</si>
  <si>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</si>
  <si>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</si>
  <si>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</si>
  <si>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</si>
  <si>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</si>
  <si>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</si>
  <si>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</si>
  <si>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</si>
  <si>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</si>
  <si>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</si>
  <si>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</si>
  <si>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</si>
  <si>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</si>
  <si>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</si>
  <si>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</si>
  <si>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</si>
  <si>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</si>
  <si>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</si>
  <si>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</si>
  <si>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</si>
  <si>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</si>
  <si>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</si>
  <si>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</si>
  <si>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</si>
  <si>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</si>
  <si>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</si>
  <si>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</si>
  <si>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</si>
  <si>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</si>
  <si>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</si>
  <si>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</si>
  <si>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</si>
  <si>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</si>
  <si>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</si>
  <si>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</si>
  <si>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</si>
  <si>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</si>
  <si>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</si>
  <si>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</si>
  <si>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</si>
  <si>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</si>
  <si>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</si>
  <si>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</si>
  <si>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</si>
  <si>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</si>
  <si>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</si>
  <si>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</si>
  <si>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</si>
  <si>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</si>
  <si>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</si>
  <si>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</si>
  <si>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</si>
  <si>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</si>
  <si>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</si>
  <si>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</si>
  <si>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</si>
  <si>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</si>
  <si>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</si>
  <si>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</si>
  <si>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</si>
  <si>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</si>
  <si>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</si>
  <si>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</si>
  <si>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</si>
  <si>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</si>
  <si>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</si>
  <si>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</si>
  <si>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</si>
  <si>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</si>
  <si>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</si>
  <si>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</si>
  <si>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</si>
  <si>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</si>
  <si>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</si>
  <si>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</si>
  <si>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</si>
  <si>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</si>
  <si>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</si>
  <si>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</si>
  <si>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</si>
  <si>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</si>
  <si>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</si>
  <si>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</si>
  <si>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</si>
  <si>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</si>
  <si>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</si>
  <si>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</si>
  <si>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</si>
  <si>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</si>
  <si>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</si>
  <si>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</si>
  <si>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</si>
  <si>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</si>
  <si>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</si>
  <si>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</si>
  <si>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</si>
  <si>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</si>
  <si>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</si>
  <si>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</si>
  <si>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</si>
  <si>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</si>
  <si>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</si>
  <si>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</si>
  <si>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</si>
  <si>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</si>
  <si>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</si>
  <si>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</si>
  <si>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</si>
  <si>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</si>
  <si>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</si>
  <si>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</si>
  <si>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</si>
  <si>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</si>
  <si>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</si>
  <si>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</si>
  <si>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</si>
  <si>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</si>
  <si>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</si>
  <si>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</si>
  <si>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</si>
  <si>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</si>
  <si>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</si>
  <si>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</si>
  <si>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</si>
  <si>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</si>
  <si>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</si>
  <si>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</si>
  <si>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</si>
  <si>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</si>
  <si>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</si>
  <si>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</si>
  <si>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</si>
  <si>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</si>
  <si>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</si>
  <si>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</si>
  <si>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</si>
  <si>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</si>
  <si>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</si>
  <si>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</si>
  <si>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</si>
  <si>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</si>
  <si>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</si>
  <si>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</si>
  <si>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</si>
  <si>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</si>
  <si>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</si>
  <si>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</si>
  <si>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</si>
  <si>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</si>
  <si>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</si>
  <si>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</si>
  <si>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</si>
  <si>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</si>
  <si>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</si>
  <si>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</si>
  <si>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</si>
  <si>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</si>
  <si>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</si>
  <si>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</si>
  <si>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</si>
  <si>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</si>
  <si>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</si>
  <si>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</si>
  <si>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</si>
  <si>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</si>
  <si>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</si>
  <si>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</si>
  <si>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</si>
  <si>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</si>
  <si>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</si>
  <si>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</si>
  <si>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</si>
  <si>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</si>
  <si>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</si>
  <si>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</si>
  <si>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</si>
  <si>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</si>
  <si>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</si>
  <si>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</si>
  <si>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</si>
  <si>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</si>
  <si>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</si>
  <si>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</si>
  <si>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</si>
  <si>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</si>
  <si>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</si>
  <si>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</si>
  <si>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</si>
  <si>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</si>
  <si>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</si>
  <si>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</si>
  <si>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</si>
  <si>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</si>
  <si>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</si>
  <si>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</si>
  <si>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</si>
  <si>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</si>
  <si>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</si>
  <si>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</si>
  <si>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</si>
  <si>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</si>
  <si>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</si>
  <si>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</si>
  <si>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</si>
  <si>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</si>
  <si>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</si>
  <si>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</si>
  <si>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</si>
  <si>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</si>
  <si>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</si>
  <si>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</si>
  <si>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</si>
  <si>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</si>
  <si>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</si>
  <si>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</si>
  <si>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</si>
  <si>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</si>
  <si>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</si>
  <si>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</si>
  <si>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</si>
  <si>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</si>
  <si>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</si>
  <si>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</si>
  <si>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</si>
  <si>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</si>
  <si>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</si>
  <si>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</si>
  <si>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</si>
  <si>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</si>
  <si>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</si>
  <si>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</si>
  <si>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</si>
  <si>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</si>
  <si>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</si>
  <si>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</si>
  <si>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</si>
  <si>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</si>
  <si>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</si>
  <si>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</si>
  <si>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</si>
  <si>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</si>
  <si>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</si>
  <si>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</si>
  <si>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</si>
  <si>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</si>
  <si>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</si>
  <si>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</si>
  <si>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</si>
  <si>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</si>
  <si>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</si>
  <si>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</si>
  <si>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</si>
  <si>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</si>
  <si>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</si>
  <si>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</si>
  <si>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</si>
  <si>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</si>
  <si>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</si>
  <si>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</si>
  <si>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</si>
  <si>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</si>
  <si>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</si>
  <si>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</si>
  <si>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</si>
  <si>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</si>
  <si>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</si>
  <si>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</si>
  <si>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</si>
  <si>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</si>
  <si>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</si>
  <si>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</si>
  <si>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</si>
  <si>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</si>
  <si>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</si>
  <si>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</si>
  <si>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</si>
  <si>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</si>
  <si>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</si>
  <si>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</si>
  <si>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</si>
  <si>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</si>
  <si>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</si>
  <si>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</si>
  <si>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</si>
  <si>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</si>
  <si>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</si>
  <si>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</si>
  <si>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</si>
  <si>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</si>
  <si>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</si>
  <si>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</si>
  <si>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</si>
  <si>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</si>
  <si>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</si>
  <si>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</si>
  <si>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</si>
  <si>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</si>
  <si>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</si>
  <si>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</si>
  <si>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</si>
  <si>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</si>
  <si>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</si>
  <si>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</si>
  <si>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</si>
  <si>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</si>
  <si>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</si>
  <si>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</si>
  <si>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</si>
  <si>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</si>
  <si>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</si>
  <si>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</si>
  <si>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</si>
  <si>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</si>
  <si>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</si>
  <si>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</si>
  <si>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</si>
  <si>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</si>
  <si>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</si>
  <si>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</si>
  <si>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</si>
  <si>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</si>
  <si>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</si>
  <si>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</si>
  <si>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</si>
  <si>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</si>
  <si>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</si>
  <si>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</si>
  <si>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</si>
  <si>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</si>
  <si>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</si>
  <si>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</si>
  <si>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</si>
  <si>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</si>
  <si>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</si>
  <si>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</si>
  <si>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</si>
  <si>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</si>
  <si>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</si>
  <si>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</si>
  <si>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</si>
  <si>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</si>
  <si>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</si>
  <si>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</si>
  <si>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</si>
  <si>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</si>
  <si>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</si>
  <si>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</si>
  <si>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</si>
  <si>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</si>
  <si>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</si>
  <si>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</si>
  <si>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</si>
  <si>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</si>
  <si>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</si>
  <si>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</si>
  <si>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</si>
  <si>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</si>
  <si>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</si>
  <si>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</si>
  <si>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</si>
  <si>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</si>
  <si>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</si>
  <si>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</si>
  <si>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</si>
  <si>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</si>
  <si>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</si>
  <si>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</si>
  <si>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</si>
  <si>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</si>
  <si>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</si>
  <si>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</si>
  <si>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</si>
  <si>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</si>
  <si>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</si>
  <si>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</si>
  <si>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</si>
  <si>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</si>
  <si>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</si>
  <si>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</si>
  <si>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</si>
  <si>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</si>
  <si>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</si>
  <si>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</si>
  <si>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</si>
  <si>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</si>
  <si>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</si>
  <si>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</si>
  <si>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</si>
  <si>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</si>
  <si>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</si>
  <si>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</si>
  <si>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</si>
  <si>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</si>
  <si>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</si>
  <si>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</si>
  <si>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</si>
  <si>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</si>
  <si>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</si>
  <si>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</si>
  <si>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</si>
  <si>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</si>
  <si>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</si>
  <si>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</si>
  <si>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</si>
  <si>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</si>
  <si>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</si>
  <si>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</si>
  <si>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</si>
  <si>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</si>
  <si>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</si>
  <si>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</si>
  <si>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</si>
  <si>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</si>
  <si>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</si>
  <si>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</si>
  <si>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</si>
  <si>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</si>
  <si>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</si>
  <si>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</si>
  <si>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</si>
  <si>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</si>
  <si>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</si>
  <si>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</si>
  <si>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</si>
  <si>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</si>
  <si>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</si>
  <si>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</si>
  <si>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</si>
  <si>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</si>
  <si>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</si>
  <si>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</si>
  <si>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</si>
  <si>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</si>
  <si>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</si>
  <si>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</si>
  <si>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</si>
  <si>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</si>
  <si>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</si>
  <si>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</si>
  <si>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</si>
  <si>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</si>
  <si>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</si>
  <si>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</si>
  <si>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</si>
  <si>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</si>
  <si>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</si>
  <si>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</si>
  <si>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</si>
  <si>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</si>
  <si>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</si>
  <si>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</si>
  <si>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</si>
  <si>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</si>
  <si>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</si>
  <si>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</si>
  <si>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</si>
  <si>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</si>
  <si>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</si>
  <si>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</si>
  <si>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</si>
  <si>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</si>
  <si>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</si>
  <si>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</si>
  <si>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</si>
  <si>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</si>
  <si>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</si>
  <si>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</si>
  <si>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</si>
  <si>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</si>
  <si>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</si>
  <si>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</si>
  <si>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</si>
  <si>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</si>
  <si>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</si>
  <si>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</si>
  <si>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</si>
  <si>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</si>
  <si>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</si>
  <si>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</si>
  <si>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</si>
  <si>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</si>
  <si>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</si>
  <si>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</si>
  <si>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</si>
  <si>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</si>
  <si>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</si>
  <si>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</si>
  <si>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</si>
  <si>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</si>
  <si>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</si>
  <si>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</si>
  <si>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</si>
  <si>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</si>
  <si>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</si>
  <si>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</si>
  <si>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</si>
  <si>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</si>
  <si>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</si>
  <si>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</si>
  <si>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</si>
  <si>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</si>
  <si>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</si>
  <si>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</si>
  <si>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</si>
  <si>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</si>
  <si>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</si>
  <si>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</si>
  <si>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</si>
  <si>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</si>
  <si>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</si>
  <si>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</si>
  <si>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</si>
  <si>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</si>
  <si>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</si>
  <si>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</si>
  <si>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</si>
  <si>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</si>
  <si>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</si>
  <si>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</si>
  <si>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</si>
  <si>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</si>
  <si>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</si>
  <si>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</si>
  <si>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</si>
  <si>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</si>
  <si>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</si>
  <si>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</si>
  <si>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</si>
  <si>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</si>
  <si>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</si>
  <si>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</si>
  <si>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</si>
  <si>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</si>
  <si>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</si>
  <si>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</si>
  <si>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</si>
  <si>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</si>
  <si>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</si>
  <si>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</si>
  <si>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</si>
  <si>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</si>
  <si>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</si>
  <si>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</si>
  <si>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</si>
  <si>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</si>
  <si>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</si>
  <si>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</si>
  <si>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</si>
  <si>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</si>
  <si>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</si>
  <si>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</si>
  <si>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</si>
  <si>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</si>
  <si>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</si>
  <si>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</si>
  <si>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</si>
  <si>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</si>
  <si>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</si>
  <si>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</si>
  <si>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</si>
  <si>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</si>
  <si>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</si>
  <si>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</si>
  <si>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</si>
  <si>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</si>
  <si>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</si>
  <si>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</si>
  <si>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</si>
  <si>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</si>
  <si>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</si>
  <si>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</si>
  <si>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</si>
  <si>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</si>
  <si>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</si>
  <si>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</si>
  <si>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</si>
  <si>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</si>
  <si>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</si>
  <si>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</si>
  <si>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</si>
  <si>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</si>
  <si>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</si>
  <si>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</si>
  <si>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</si>
  <si>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</si>
  <si>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</si>
  <si>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</si>
  <si>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</si>
  <si>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</si>
  <si>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</si>
  <si>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</si>
  <si>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</si>
  <si>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</si>
  <si>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</si>
  <si>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</si>
  <si>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</si>
  <si>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</si>
  <si>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</si>
  <si>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</si>
  <si>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</si>
  <si>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</si>
  <si>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</si>
  <si>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</si>
  <si>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</si>
  <si>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</si>
  <si>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</si>
  <si>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</si>
  <si>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</si>
  <si>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</si>
  <si>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</si>
  <si>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</si>
  <si>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</si>
  <si>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</si>
  <si>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</si>
  <si>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</si>
  <si>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</si>
  <si>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</si>
  <si>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</si>
  <si>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</si>
  <si>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</si>
  <si>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</si>
  <si>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</si>
  <si>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</si>
  <si>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</si>
  <si>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</si>
  <si>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</si>
  <si>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</si>
  <si>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</si>
  <si>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</si>
  <si>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</si>
  <si>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</si>
  <si>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</si>
  <si>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</si>
  <si>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</si>
  <si>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</si>
  <si>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</si>
  <si>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</si>
  <si>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</si>
  <si>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</si>
  <si>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</si>
  <si>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</si>
  <si>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</si>
  <si>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</si>
  <si>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</si>
  <si>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</si>
  <si>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</si>
  <si>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</si>
  <si>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</si>
  <si>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</si>
  <si>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</si>
  <si>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</si>
  <si>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</si>
  <si>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</si>
  <si>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</si>
  <si>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</si>
  <si>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</si>
  <si>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</si>
  <si>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</si>
  <si>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</si>
  <si>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</si>
  <si>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</si>
  <si>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</si>
  <si>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</si>
  <si>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</si>
  <si>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</si>
  <si>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</si>
  <si>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</si>
  <si>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</si>
  <si>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</si>
  <si>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</si>
  <si>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</si>
  <si>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</si>
  <si>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</si>
  <si>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</si>
  <si>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</si>
  <si>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</si>
  <si>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</si>
  <si>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</si>
  <si>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</si>
  <si>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</si>
  <si>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</si>
  <si>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</si>
  <si>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</si>
  <si>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</si>
  <si>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</si>
  <si>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</si>
  <si>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</si>
  <si>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</si>
  <si>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</si>
  <si>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</si>
  <si>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</si>
  <si>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</si>
  <si>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</si>
  <si>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</si>
  <si>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</si>
  <si>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</si>
  <si>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</si>
  <si>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</si>
  <si>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</si>
  <si>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</si>
  <si>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</si>
  <si>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</si>
  <si>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</si>
  <si>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</si>
  <si>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</si>
  <si>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</si>
  <si>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</si>
  <si>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</si>
  <si>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</si>
  <si>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</si>
  <si>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</si>
  <si>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</si>
  <si>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</si>
  <si>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</si>
  <si>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</si>
  <si>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</si>
  <si>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</si>
  <si>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</si>
  <si>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</si>
  <si>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</si>
  <si>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</si>
  <si>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</si>
  <si>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</si>
  <si>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</si>
  <si>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</si>
  <si>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</si>
  <si>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</si>
  <si>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</si>
  <si>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</si>
  <si>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</si>
  <si>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</si>
  <si>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</si>
  <si>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</si>
  <si>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</si>
  <si>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</si>
  <si>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</si>
  <si>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</si>
  <si>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</si>
  <si>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</si>
  <si>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</si>
  <si>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</si>
  <si>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</si>
  <si>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</si>
  <si>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</si>
  <si>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</si>
  <si>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</si>
  <si>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</si>
  <si>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</si>
  <si>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</si>
  <si>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</si>
  <si>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</si>
  <si>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</si>
  <si>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</si>
  <si>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</si>
  <si>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</si>
  <si>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</si>
  <si>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</si>
  <si>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</si>
  <si>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</si>
  <si>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</si>
  <si>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</si>
  <si>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</si>
  <si>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</si>
  <si>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</si>
  <si>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</si>
  <si>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</si>
  <si>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</si>
  <si>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</si>
  <si>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</si>
  <si>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</si>
  <si>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</si>
  <si>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</si>
  <si>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</si>
  <si>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</si>
  <si>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</si>
  <si>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</si>
  <si>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</si>
  <si>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</si>
  <si>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</si>
  <si>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</si>
  <si>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</si>
  <si>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</si>
  <si>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</si>
  <si>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</si>
  <si>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</si>
  <si>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</si>
  <si>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</si>
  <si>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</si>
  <si>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</si>
  <si>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</si>
  <si>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</si>
  <si>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</si>
  <si>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</si>
  <si>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</si>
  <si>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</si>
  <si>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</si>
  <si>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</si>
  <si>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</si>
  <si>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</si>
  <si>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</si>
  <si>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</si>
  <si>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</si>
  <si>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</si>
  <si>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</si>
  <si>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</si>
  <si>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</si>
  <si>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</si>
  <si>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</si>
  <si>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</si>
  <si>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</si>
  <si>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</si>
  <si>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</si>
  <si>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</si>
  <si>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</si>
  <si>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</si>
  <si>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</si>
  <si>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</si>
  <si>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</si>
  <si>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</si>
  <si>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</si>
  <si>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</si>
  <si>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</si>
  <si>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</si>
  <si>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</si>
  <si>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</si>
  <si>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</si>
  <si>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</si>
  <si>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</si>
  <si>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</si>
  <si>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</si>
  <si>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</si>
  <si>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</si>
  <si>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</si>
  <si>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</si>
  <si>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</si>
  <si>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</si>
  <si>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</si>
  <si>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</si>
  <si>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</si>
  <si>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</si>
  <si>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</si>
  <si>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</si>
  <si>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</si>
  <si>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</si>
  <si>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</si>
  <si>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</si>
  <si>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</si>
  <si>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</si>
  <si>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</si>
  <si>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</si>
  <si>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</si>
  <si>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</si>
  <si>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</si>
  <si>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</si>
  <si>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</si>
  <si>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</si>
  <si>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</si>
  <si>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</si>
  <si>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</si>
  <si>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</si>
  <si>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</si>
  <si>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</si>
  <si>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</si>
  <si>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</si>
  <si>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</si>
  <si>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</si>
  <si>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</si>
  <si>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</si>
  <si>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</si>
  <si>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</si>
  <si>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</si>
  <si>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</si>
  <si>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</si>
  <si>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</si>
  <si>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</si>
  <si>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</si>
  <si>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</si>
  <si>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</si>
  <si>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</si>
  <si>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</si>
  <si>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</si>
  <si>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</si>
  <si>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</si>
  <si>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</si>
  <si>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</si>
  <si>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</si>
  <si>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</si>
  <si>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</si>
  <si>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</si>
  <si>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</si>
  <si>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</si>
  <si>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</si>
  <si>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</si>
  <si>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</si>
  <si>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</si>
  <si>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</si>
  <si>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</si>
  <si>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</si>
  <si>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</si>
  <si>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</si>
  <si>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</si>
  <si>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</si>
  <si>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</si>
  <si>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</si>
  <si>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</si>
  <si>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</si>
  <si>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</si>
  <si>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</si>
  <si>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</si>
  <si>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</si>
  <si>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</si>
  <si>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</si>
  <si>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</si>
  <si>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</si>
  <si>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</si>
  <si>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</si>
  <si>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</si>
  <si>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</si>
  <si>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</si>
  <si>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</si>
  <si>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</si>
  <si>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</si>
  <si>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</si>
  <si>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</si>
  <si>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</si>
  <si>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</si>
  <si>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</si>
  <si>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</si>
  <si>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</si>
  <si>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</si>
  <si>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</si>
  <si>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</si>
  <si>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</si>
  <si>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</si>
  <si>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</si>
  <si>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</si>
  <si>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</si>
  <si>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</si>
  <si>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</si>
  <si>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</si>
  <si>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</si>
  <si>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</si>
  <si>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</si>
  <si>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</si>
  <si>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</si>
  <si>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</si>
  <si>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</si>
  <si>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</si>
  <si>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</si>
  <si>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</si>
  <si>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</si>
  <si>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</si>
  <si>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</si>
  <si>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</si>
  <si>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</si>
  <si>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</si>
  <si>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</si>
  <si>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</si>
  <si>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</si>
  <si>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</si>
  <si>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</si>
  <si>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</si>
  <si>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</si>
  <si>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</si>
  <si>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</si>
  <si>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</si>
  <si>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</si>
  <si>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</si>
  <si>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</si>
  <si>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</si>
  <si>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</si>
  <si>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</si>
  <si>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</si>
  <si>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</si>
  <si>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</si>
  <si>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</si>
  <si>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</si>
  <si>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</si>
  <si>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</si>
  <si>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</si>
  <si>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</si>
  <si>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</si>
  <si>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</si>
  <si>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</si>
  <si>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</si>
  <si>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</si>
  <si>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</si>
  <si>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</si>
  <si>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</si>
  <si>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</si>
  <si>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</si>
  <si>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</si>
  <si>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</si>
  <si>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</si>
  <si>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</si>
  <si>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</si>
  <si>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</si>
  <si>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</si>
  <si>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</si>
  <si>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</si>
  <si>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</si>
  <si>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</si>
  <si>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</si>
  <si>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</si>
  <si>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</si>
  <si>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</si>
  <si>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</si>
  <si>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</si>
  <si>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</si>
  <si>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</si>
  <si>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</si>
  <si>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</si>
  <si>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</si>
  <si>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</si>
  <si>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</si>
  <si>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</si>
  <si>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</si>
  <si>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</si>
  <si>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</si>
  <si>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</si>
  <si>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</si>
  <si>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</si>
  <si>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</si>
  <si>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</si>
  <si>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</si>
  <si>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</si>
  <si>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</si>
  <si>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</si>
  <si>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</si>
  <si>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</si>
  <si>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</si>
  <si>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</si>
  <si>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</si>
  <si>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</si>
  <si>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</si>
  <si>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</si>
  <si>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</si>
  <si>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</si>
  <si>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</si>
  <si>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</si>
  <si>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</si>
  <si>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</si>
  <si>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</si>
  <si>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</si>
  <si>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</si>
  <si>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</si>
  <si>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</si>
  <si>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</si>
  <si>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</si>
  <si>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</si>
  <si>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</si>
  <si>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</si>
  <si>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</si>
  <si>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</si>
  <si>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</si>
  <si>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</si>
  <si>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</si>
  <si>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</si>
  <si>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</si>
  <si>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</si>
  <si>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</si>
  <si>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</si>
  <si>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</si>
  <si>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</si>
  <si>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</si>
  <si>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</si>
  <si>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</si>
  <si>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</si>
  <si>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</si>
  <si>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</si>
  <si>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</si>
  <si>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</si>
  <si>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</si>
  <si>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</si>
  <si>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</si>
  <si>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</si>
  <si>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</si>
  <si>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</si>
  <si>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</si>
  <si>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</si>
  <si>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</si>
  <si>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</si>
  <si>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</si>
  <si>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</si>
  <si>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</si>
  <si>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</si>
  <si>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</si>
  <si>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</si>
  <si>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</si>
  <si>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</si>
  <si>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</si>
  <si>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</si>
  <si>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</si>
  <si>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</si>
  <si>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</si>
  <si>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</si>
  <si>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</si>
  <si>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</si>
  <si>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</si>
  <si>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</si>
  <si>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</si>
  <si>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</si>
  <si>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</si>
  <si>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</si>
  <si>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</si>
  <si>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</si>
  <si>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</si>
  <si>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</si>
  <si>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</si>
  <si>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</si>
  <si>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</si>
  <si>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</si>
  <si>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</si>
  <si>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</si>
  <si>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</si>
  <si>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</si>
  <si>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</si>
  <si>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</si>
  <si>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</si>
  <si>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</si>
  <si>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</si>
  <si>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</si>
  <si>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</si>
  <si>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</si>
  <si>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</si>
  <si>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</si>
  <si>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</si>
  <si>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</si>
  <si>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</si>
  <si>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</si>
  <si>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</si>
  <si>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</si>
  <si>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</si>
  <si>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</si>
  <si>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</si>
  <si>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</si>
  <si>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</si>
  <si>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</si>
  <si>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</si>
  <si>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</si>
  <si>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</si>
  <si>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</si>
  <si>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</si>
  <si>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</si>
  <si>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</si>
  <si>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</si>
  <si>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</si>
  <si>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</si>
  <si>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</si>
  <si>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</si>
  <si>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</si>
  <si>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</si>
  <si>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</si>
  <si>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</si>
  <si>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</si>
  <si>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</si>
  <si>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</si>
  <si>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</si>
  <si>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</si>
  <si>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</si>
  <si>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</si>
  <si>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</si>
  <si>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</si>
  <si>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</si>
  <si>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</si>
  <si>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</si>
  <si>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</si>
  <si>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</si>
  <si>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</si>
  <si>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</si>
  <si>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</si>
  <si>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</si>
  <si>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</si>
  <si>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</si>
  <si>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</si>
  <si>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</si>
  <si>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</si>
  <si>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</si>
  <si>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</si>
  <si>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</si>
  <si>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</si>
  <si>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</si>
  <si>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</si>
  <si>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</si>
  <si>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</si>
  <si>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</si>
  <si>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</si>
  <si>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</si>
  <si>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</si>
  <si>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</si>
  <si>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</si>
  <si>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</si>
  <si>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</si>
  <si>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</si>
  <si>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</si>
  <si>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</si>
  <si>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</si>
  <si>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</si>
  <si>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</si>
  <si>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</si>
  <si>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</si>
  <si>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</si>
  <si>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</si>
  <si>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</si>
  <si>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</si>
  <si>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</si>
  <si>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</si>
  <si>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</si>
  <si>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</si>
  <si>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</si>
  <si>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</si>
  <si>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</si>
  <si>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</si>
  <si>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</si>
  <si>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</si>
  <si>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</si>
  <si>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</si>
  <si>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</si>
  <si>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</si>
  <si>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</si>
  <si>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</si>
  <si>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</si>
  <si>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</si>
  <si>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</si>
  <si>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</si>
  <si>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</si>
  <si>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</si>
  <si>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</si>
  <si>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</si>
  <si>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</si>
  <si>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</si>
  <si>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</si>
  <si>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</si>
  <si>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</si>
  <si>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</si>
  <si>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</si>
  <si>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</si>
  <si>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</si>
  <si>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</si>
  <si>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</si>
  <si>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</si>
  <si>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</si>
  <si>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</si>
  <si>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</si>
  <si>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</si>
  <si>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</si>
  <si>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</si>
  <si>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</si>
  <si>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</si>
  <si>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</si>
  <si>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</si>
  <si>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</si>
  <si>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</si>
  <si>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</si>
  <si>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</si>
  <si>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</si>
  <si>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</si>
  <si>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</si>
  <si>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</si>
  <si>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</si>
  <si>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</si>
  <si>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</si>
  <si>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</si>
  <si>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</si>
  <si>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</si>
  <si>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</si>
  <si>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</si>
  <si>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</si>
  <si>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</si>
  <si>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</si>
  <si>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</si>
  <si>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</si>
  <si>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</si>
  <si>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</si>
  <si>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</si>
  <si>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</si>
  <si>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</si>
  <si>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</si>
  <si>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</si>
  <si>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</si>
  <si>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</si>
  <si>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</si>
  <si>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</si>
  <si>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</si>
  <si>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</si>
  <si>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</si>
  <si>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</si>
  <si>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</si>
  <si>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</si>
  <si>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</si>
  <si>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</si>
  <si>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</si>
  <si>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</si>
  <si>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</si>
  <si>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</si>
  <si>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</si>
  <si>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</si>
  <si>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</si>
  <si>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</si>
  <si>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</si>
  <si>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</si>
  <si>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</si>
  <si>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</si>
  <si>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</si>
  <si>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</si>
  <si>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</si>
  <si>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</si>
  <si>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</si>
  <si>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</si>
  <si>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</si>
  <si>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</si>
  <si>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</si>
  <si>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</si>
  <si>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</si>
  <si>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</si>
  <si>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</si>
  <si>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</si>
  <si>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</si>
  <si>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</si>
  <si>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</si>
  <si>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</si>
  <si>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</si>
  <si>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</si>
  <si>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</si>
  <si>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</si>
  <si>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</si>
  <si>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</si>
  <si>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</si>
  <si>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</si>
  <si>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</si>
  <si>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</si>
  <si>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</si>
  <si>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</si>
  <si>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</si>
  <si>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</si>
  <si>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</si>
  <si>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</si>
  <si>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</si>
  <si>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</si>
  <si>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</si>
  <si>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</si>
  <si>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</si>
  <si>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</si>
  <si>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</si>
  <si>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</si>
  <si>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</si>
  <si>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</si>
  <si>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</si>
  <si>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</si>
  <si>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</si>
  <si>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</si>
  <si>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</si>
  <si>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</si>
  <si>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</si>
  <si>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</si>
  <si>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</si>
  <si>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</si>
  <si>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</si>
  <si>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</si>
  <si>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</si>
  <si>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</si>
  <si>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</si>
  <si>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</si>
  <si>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</si>
  <si>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</si>
  <si>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</si>
  <si>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</si>
  <si>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</si>
  <si>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</si>
  <si>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</si>
  <si>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</si>
  <si>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</si>
  <si>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</si>
  <si>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</si>
  <si>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</si>
  <si>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</si>
  <si>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</si>
  <si>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</si>
  <si>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</si>
  <si>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</si>
  <si>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</si>
  <si>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</si>
  <si>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</si>
  <si>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</si>
  <si>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</si>
  <si>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</si>
  <si>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</si>
  <si>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</si>
  <si>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</si>
  <si>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</si>
  <si>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</si>
  <si>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</si>
  <si>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</si>
  <si>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</si>
  <si>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</si>
  <si>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</si>
  <si>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</si>
  <si>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</si>
  <si>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</si>
  <si>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</si>
  <si>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</si>
  <si>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</si>
  <si>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</si>
  <si>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</si>
  <si>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</si>
  <si>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</si>
  <si>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</si>
  <si>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</si>
  <si>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</si>
  <si>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</si>
  <si>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</si>
  <si>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</si>
  <si>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</si>
  <si>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</si>
  <si>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</si>
  <si>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</si>
  <si>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</si>
  <si>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</si>
  <si>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</si>
  <si>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</si>
  <si>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</si>
  <si>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</si>
  <si>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</si>
  <si>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</si>
  <si>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</si>
  <si>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</si>
  <si>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</si>
  <si>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</si>
  <si>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</si>
  <si>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</si>
  <si>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</si>
  <si>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</si>
  <si>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</si>
  <si>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</si>
  <si>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</si>
  <si>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</si>
  <si>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</si>
  <si>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</si>
  <si>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</si>
  <si>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</si>
  <si>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</si>
  <si>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</si>
  <si>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</si>
  <si>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</si>
  <si>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</si>
  <si>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</si>
  <si>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</si>
  <si>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</si>
  <si>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</si>
  <si>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</si>
  <si>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</si>
  <si>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</si>
  <si>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</si>
  <si>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</si>
  <si>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</si>
  <si>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</si>
  <si>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</si>
  <si>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</si>
  <si>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</si>
  <si>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</si>
  <si>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</si>
  <si>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</si>
  <si>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</si>
  <si>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</si>
  <si>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</si>
  <si>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</si>
  <si>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</si>
  <si>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</si>
  <si>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</si>
  <si>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</si>
  <si>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</si>
  <si>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</si>
  <si>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</si>
  <si>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</si>
  <si>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</si>
  <si>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</si>
  <si>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</si>
  <si>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</si>
  <si>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</si>
  <si>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</si>
  <si>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</si>
  <si>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</si>
  <si>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</si>
  <si>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</si>
  <si>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</si>
  <si>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</si>
  <si>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</si>
  <si>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</si>
  <si>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</si>
  <si>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</si>
  <si>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</si>
  <si>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</si>
  <si>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</si>
  <si>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</si>
  <si>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</si>
  <si>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</si>
  <si>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</si>
  <si>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</si>
  <si>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</si>
  <si>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</si>
  <si>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</si>
  <si>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</si>
  <si>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</si>
  <si>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</si>
  <si>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</si>
  <si>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</si>
  <si>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</si>
  <si>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</si>
  <si>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</si>
  <si>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</si>
  <si>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</si>
  <si>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</si>
  <si>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</si>
  <si>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</si>
  <si>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</si>
  <si>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</si>
  <si>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</si>
  <si>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</si>
  <si>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</si>
  <si>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</si>
  <si>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</si>
  <si>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</si>
  <si>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</si>
  <si>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</si>
  <si>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</si>
  <si>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</si>
  <si>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</si>
  <si>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</si>
  <si>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</si>
  <si>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</si>
  <si>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</si>
  <si>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</si>
  <si>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</si>
  <si>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</si>
  <si>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</si>
  <si>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</si>
  <si>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</si>
  <si>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</si>
  <si>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</si>
  <si>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</si>
  <si>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</si>
  <si>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</si>
  <si>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</si>
  <si>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</si>
  <si>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</si>
  <si>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</si>
  <si>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</si>
  <si>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</si>
  <si>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</si>
  <si>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</si>
  <si>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</si>
  <si>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</si>
  <si>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</si>
  <si>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</si>
  <si>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</si>
  <si>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</si>
  <si>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</si>
  <si>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</si>
  <si>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</si>
  <si>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</si>
  <si>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</si>
  <si>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</si>
  <si>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</si>
  <si>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</si>
  <si>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</si>
  <si>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</si>
  <si>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</si>
  <si>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</si>
  <si>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</si>
  <si>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</si>
  <si>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</si>
  <si>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</si>
  <si>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</si>
  <si>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</si>
  <si>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</si>
  <si>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</si>
  <si>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</si>
  <si>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</si>
  <si>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</si>
  <si>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</si>
  <si>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</si>
  <si>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</si>
  <si>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</si>
  <si>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</si>
  <si>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</si>
  <si>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</si>
  <si>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</si>
  <si>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</si>
  <si>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</si>
  <si>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</si>
  <si>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</si>
  <si>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</si>
  <si>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</si>
  <si>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</si>
  <si>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</si>
  <si>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</si>
  <si>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</si>
  <si>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</si>
  <si>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</si>
  <si>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</si>
  <si>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</si>
  <si>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</si>
  <si>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</si>
  <si>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</si>
  <si>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</si>
  <si>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</si>
  <si>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</si>
  <si>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</si>
  <si>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</si>
  <si>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</si>
  <si>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</si>
  <si>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</si>
  <si>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</si>
  <si>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</si>
  <si>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</si>
  <si>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</si>
  <si>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</si>
  <si>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</si>
  <si>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</si>
  <si>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</si>
  <si>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</si>
  <si>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</si>
  <si>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</si>
  <si>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</si>
  <si>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</si>
  <si>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</si>
  <si>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</si>
  <si>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</si>
  <si>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</si>
  <si>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</si>
  <si>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</si>
  <si>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</si>
  <si>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</si>
  <si>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</si>
  <si>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</si>
  <si>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</si>
  <si>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</si>
  <si>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</si>
  <si>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</si>
  <si>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</si>
  <si>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</si>
  <si>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</si>
  <si>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</si>
  <si>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</si>
  <si>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</si>
  <si>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</si>
  <si>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</si>
  <si>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</si>
  <si>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</si>
  <si>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</si>
  <si>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</si>
  <si>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</si>
  <si>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</si>
  <si>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</si>
  <si>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</si>
  <si>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</si>
  <si>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</si>
  <si>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</si>
  <si>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</si>
  <si>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</si>
  <si>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</si>
  <si>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</si>
  <si>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</si>
  <si>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</si>
  <si>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</si>
  <si>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</si>
  <si>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</si>
  <si>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</si>
  <si>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</si>
  <si>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</si>
  <si>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</si>
  <si>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</si>
  <si>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</si>
  <si>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</si>
  <si>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</si>
  <si>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</si>
  <si>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</si>
  <si>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</si>
  <si>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</si>
  <si>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</si>
  <si>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</si>
  <si>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</si>
  <si>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</si>
  <si>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</si>
  <si>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</si>
  <si>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</si>
  <si>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</si>
  <si>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</si>
  <si>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</si>
  <si>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</si>
  <si>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</si>
  <si>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</si>
  <si>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</si>
  <si>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</si>
  <si>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</si>
  <si>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</si>
  <si>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</si>
  <si>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</si>
  <si>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</si>
  <si>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</si>
  <si>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</si>
  <si>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</si>
  <si>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</si>
  <si>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</si>
  <si>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</si>
  <si>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</si>
  <si>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</si>
  <si>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</si>
  <si>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</si>
  <si>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</si>
  <si>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</si>
  <si>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</si>
  <si>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</si>
  <si>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</si>
  <si>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</si>
  <si>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</si>
  <si>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</si>
  <si>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</si>
  <si>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</si>
  <si>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</si>
  <si>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</si>
  <si>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</si>
  <si>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</si>
  <si>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</si>
  <si>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</si>
  <si>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</si>
  <si>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</si>
  <si>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</si>
  <si>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</si>
  <si>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</si>
  <si>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</si>
  <si>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</si>
  <si>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</si>
  <si>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</si>
  <si>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</si>
  <si>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</si>
  <si>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</si>
  <si>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</si>
  <si>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</si>
  <si>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</si>
  <si>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</si>
  <si>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</si>
  <si>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</si>
  <si>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</si>
  <si>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</si>
  <si>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</si>
  <si>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</si>
  <si>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</si>
  <si>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</si>
  <si>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</si>
  <si>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</si>
  <si>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</si>
  <si>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</si>
  <si>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</si>
  <si>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</si>
  <si>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</si>
  <si>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</si>
  <si>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</si>
  <si>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</si>
  <si>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</si>
  <si>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</si>
  <si>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</si>
  <si>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</si>
  <si>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</si>
  <si>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</si>
  <si>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</si>
  <si>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</si>
  <si>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</si>
  <si>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</si>
  <si>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</si>
  <si>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</si>
  <si>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</si>
  <si>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</si>
  <si>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</si>
  <si>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</si>
  <si>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</si>
  <si>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</si>
  <si>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</si>
  <si>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</si>
  <si>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</si>
  <si>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</si>
  <si>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</si>
  <si>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</si>
  <si>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</si>
  <si>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</si>
  <si>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</si>
  <si>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</si>
  <si>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</si>
  <si>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</si>
  <si>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</si>
  <si>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</si>
  <si>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</si>
  <si>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</si>
  <si>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</si>
  <si>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</si>
  <si>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</si>
  <si>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</si>
  <si>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</si>
  <si>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</si>
  <si>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</si>
  <si>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</si>
  <si>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</si>
  <si>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</si>
  <si>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</si>
  <si>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</si>
  <si>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</si>
  <si>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</si>
  <si>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</si>
  <si>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</si>
  <si>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</si>
  <si>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</si>
  <si>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</si>
  <si>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</si>
  <si>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</si>
  <si>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</si>
  <si>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</si>
  <si>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</si>
  <si>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</si>
  <si>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</si>
  <si>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</si>
  <si>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</si>
  <si>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</si>
  <si>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</si>
  <si>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</si>
  <si>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</si>
  <si>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</si>
  <si>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</si>
  <si>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</si>
  <si>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</si>
  <si>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</si>
  <si>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</si>
  <si>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</si>
  <si>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</si>
  <si>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</si>
  <si>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</si>
  <si>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</si>
  <si>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</si>
  <si>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</si>
  <si>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</si>
  <si>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</si>
  <si>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</si>
  <si>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</si>
  <si>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</si>
  <si>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</si>
  <si>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</si>
  <si>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</si>
  <si>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</si>
  <si>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</si>
  <si>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</si>
  <si>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</si>
  <si>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</si>
  <si>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</si>
  <si>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</si>
  <si>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</si>
  <si>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</si>
  <si>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</si>
  <si>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</si>
  <si>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</si>
  <si>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</si>
  <si>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</si>
  <si>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</si>
  <si>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</si>
  <si>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</si>
  <si>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</si>
  <si>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</si>
  <si>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</si>
  <si>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</si>
  <si>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</si>
  <si>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</si>
  <si>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</si>
  <si>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</si>
  <si>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</si>
  <si>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</si>
  <si>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</si>
  <si>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</si>
  <si>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</si>
  <si>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</si>
  <si>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</si>
  <si>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</si>
  <si>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</si>
  <si>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</si>
  <si>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</si>
  <si>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</si>
  <si>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</si>
  <si>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</si>
  <si>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</si>
  <si>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</si>
  <si>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</si>
  <si>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</si>
  <si>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</si>
  <si>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</si>
  <si>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</si>
  <si>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</si>
  <si>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</si>
  <si>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</si>
  <si>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</si>
  <si>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</si>
  <si>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</si>
  <si>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</si>
  <si>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</si>
  <si>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</si>
  <si>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</si>
  <si>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</si>
  <si>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</si>
  <si>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</si>
  <si>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</si>
  <si>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</si>
  <si>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</si>
  <si>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</si>
  <si>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</si>
  <si>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</si>
  <si>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</si>
  <si>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</si>
  <si>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</si>
  <si>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</si>
  <si>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</si>
  <si>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</si>
  <si>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</si>
  <si>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</si>
  <si>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</si>
  <si>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</si>
  <si>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</si>
  <si>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</si>
  <si>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</si>
  <si>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</si>
  <si>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</si>
  <si>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</si>
  <si>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</si>
  <si>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</si>
  <si>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</si>
  <si>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</si>
  <si>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</si>
  <si>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</si>
  <si>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</si>
  <si>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</si>
  <si>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</si>
  <si>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</si>
  <si>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</si>
  <si>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</si>
  <si>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</si>
  <si>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</si>
  <si>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</si>
  <si>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</si>
  <si>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</si>
  <si>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</si>
  <si>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</si>
  <si>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</si>
  <si>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</si>
  <si>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</si>
  <si>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</si>
  <si>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</si>
  <si>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</si>
  <si>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</si>
  <si>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</si>
  <si>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</si>
  <si>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</si>
  <si>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</si>
  <si>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</si>
  <si>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</si>
  <si>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</si>
  <si>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</si>
  <si>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</si>
  <si>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</si>
  <si>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</si>
  <si>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</si>
  <si>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</si>
  <si>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</si>
  <si>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</si>
  <si>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</si>
  <si>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</si>
  <si>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</si>
  <si>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</si>
  <si>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</si>
  <si>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</si>
  <si>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</si>
  <si>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</si>
  <si>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</si>
  <si>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</si>
  <si>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</si>
  <si>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</si>
  <si>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</si>
  <si>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</si>
  <si>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</si>
  <si>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</si>
  <si>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</si>
  <si>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</si>
  <si>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</si>
  <si>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</si>
  <si>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</si>
  <si>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</si>
  <si>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</si>
  <si>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</si>
  <si>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</si>
  <si>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</si>
  <si>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</si>
  <si>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</si>
  <si>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</si>
  <si>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</si>
  <si>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</si>
  <si>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</si>
  <si>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</si>
  <si>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</si>
  <si>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</si>
  <si>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</si>
  <si>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</si>
  <si>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</si>
  <si>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</si>
  <si>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</si>
  <si>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</si>
  <si>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</si>
  <si>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</si>
  <si>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</si>
  <si>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</si>
  <si>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</si>
  <si>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</si>
  <si>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</si>
  <si>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</si>
  <si>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</si>
  <si>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</si>
  <si>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</si>
  <si>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</si>
  <si>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</si>
  <si>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</si>
  <si>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</si>
  <si>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</si>
  <si>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</si>
  <si>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</si>
  <si>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</si>
  <si>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</si>
  <si>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</si>
  <si>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</si>
  <si>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</si>
  <si>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</si>
  <si>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</si>
  <si>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</si>
  <si>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</si>
  <si>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</si>
  <si>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</si>
  <si>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</si>
  <si>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</si>
  <si>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</si>
  <si>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</si>
  <si>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</si>
  <si>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</si>
  <si>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</si>
  <si>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</si>
  <si>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</si>
  <si>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</si>
  <si>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</si>
  <si>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</si>
  <si>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</si>
  <si>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</si>
  <si>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</si>
  <si>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</si>
  <si>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</si>
  <si>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</si>
  <si>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</si>
  <si>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</si>
  <si>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</si>
  <si>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</si>
  <si>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</si>
  <si>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</si>
  <si>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</si>
  <si>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</si>
  <si>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</si>
  <si>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</si>
  <si>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</si>
  <si>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</si>
  <si>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</si>
  <si>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</si>
  <si>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</si>
  <si>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</si>
  <si>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</si>
  <si>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</si>
  <si>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</si>
  <si>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</si>
  <si>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</si>
  <si>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</si>
  <si>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</si>
  <si>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</si>
  <si>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</si>
  <si>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</si>
  <si>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</si>
  <si>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</si>
  <si>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</si>
  <si>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</si>
  <si>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</si>
  <si>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</si>
  <si>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</si>
  <si>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</si>
  <si>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</si>
  <si>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</si>
  <si>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</si>
  <si>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</si>
  <si>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</si>
  <si>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</si>
  <si>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</si>
  <si>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</si>
  <si>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</si>
  <si>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</si>
  <si>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</si>
  <si>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</si>
  <si>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</si>
  <si>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</si>
  <si>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</si>
  <si>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</si>
  <si>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</si>
  <si>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</si>
  <si>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</si>
  <si>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</si>
  <si>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</si>
  <si>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</si>
  <si>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</si>
  <si>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</si>
  <si>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</si>
  <si>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</si>
  <si>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</si>
  <si>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</si>
  <si>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</si>
  <si>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</si>
  <si>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</si>
  <si>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</si>
  <si>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</si>
  <si>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</si>
  <si>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</si>
  <si>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</si>
  <si>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</si>
  <si>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</si>
  <si>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</si>
  <si>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</si>
  <si>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</si>
  <si>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</si>
  <si>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</si>
  <si>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</si>
  <si>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</si>
  <si>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</si>
  <si>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</si>
  <si>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</si>
  <si>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</si>
  <si>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</si>
  <si>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</si>
  <si>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</si>
  <si>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</si>
  <si>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</si>
  <si>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</si>
  <si>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</si>
  <si>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</si>
  <si>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</si>
  <si>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</si>
  <si>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</si>
  <si>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</si>
  <si>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</si>
  <si>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</si>
  <si>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</si>
  <si>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</si>
  <si>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</si>
  <si>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</si>
  <si>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</si>
  <si>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</si>
  <si>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</si>
  <si>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</si>
  <si>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</si>
  <si>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</si>
  <si>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</si>
  <si>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</si>
  <si>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</si>
  <si>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</si>
  <si>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</si>
  <si>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</si>
  <si>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</si>
  <si>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</si>
  <si>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</si>
  <si>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</si>
  <si>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</si>
  <si>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</si>
  <si>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</si>
  <si>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</si>
  <si>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</si>
  <si>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</si>
  <si>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</si>
  <si>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</si>
  <si>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</si>
  <si>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</si>
  <si>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</si>
  <si>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</si>
  <si>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</si>
  <si>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</si>
  <si>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</si>
  <si>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</si>
  <si>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</si>
  <si>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</si>
  <si>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</si>
  <si>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</si>
  <si>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</si>
  <si>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</si>
  <si>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</si>
  <si>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</si>
  <si>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</si>
  <si>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</si>
  <si>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</si>
  <si>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</si>
  <si>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</si>
  <si>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</si>
  <si>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</si>
  <si>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</si>
  <si>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</si>
  <si>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</si>
  <si>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</si>
  <si>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</si>
  <si>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</si>
  <si>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</si>
  <si>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</si>
  <si>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</si>
  <si>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</si>
  <si>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</si>
  <si>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</si>
  <si>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</si>
  <si>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</si>
  <si>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</si>
  <si>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</si>
  <si>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</si>
  <si>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</si>
  <si>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</si>
  <si>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</si>
  <si>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</si>
  <si>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</si>
  <si>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</si>
  <si>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</si>
  <si>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</si>
  <si>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</si>
  <si>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</si>
  <si>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</si>
  <si>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</si>
  <si>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</si>
  <si>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</si>
  <si>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</si>
  <si>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</si>
  <si>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</si>
  <si>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</si>
  <si>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</si>
  <si>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</si>
  <si>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</si>
  <si>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</si>
  <si>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</si>
  <si>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</si>
  <si>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</si>
  <si>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</si>
  <si>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</si>
  <si>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</si>
  <si>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</si>
  <si>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</si>
  <si>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</si>
  <si>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</si>
  <si>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</si>
  <si>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</si>
  <si>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</si>
  <si>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</si>
  <si>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</si>
  <si>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</si>
  <si>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</si>
  <si>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</si>
  <si>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</si>
  <si>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</si>
  <si>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</si>
  <si>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</si>
  <si>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</si>
  <si>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</si>
  <si>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</si>
  <si>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</si>
  <si>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</si>
  <si>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</si>
  <si>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</si>
  <si>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</si>
  <si>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</si>
  <si>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</si>
  <si>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</si>
  <si>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</si>
  <si>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</si>
  <si>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</si>
  <si>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</si>
  <si>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</si>
  <si>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</si>
  <si>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</si>
  <si>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</si>
  <si>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</si>
  <si>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</si>
  <si>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</si>
  <si>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</si>
  <si>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</si>
  <si>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</si>
  <si>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</si>
  <si>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</si>
  <si>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</si>
  <si>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</si>
  <si>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</si>
  <si>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</si>
  <si>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</si>
  <si>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</si>
  <si>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</si>
  <si>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</si>
  <si>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</si>
  <si>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</si>
  <si>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</si>
  <si>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</si>
  <si>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</si>
  <si>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</si>
  <si>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</si>
  <si>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</si>
  <si>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</si>
  <si>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</si>
  <si>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</si>
  <si>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</si>
  <si>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</si>
  <si>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</si>
  <si>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</si>
  <si>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</si>
  <si>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</si>
  <si>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</si>
  <si>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</si>
  <si>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</si>
  <si>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</si>
  <si>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</si>
  <si>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</si>
  <si>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</si>
  <si>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</si>
  <si>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</si>
  <si>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</si>
  <si>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</si>
  <si>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</si>
  <si>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</si>
  <si>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</si>
  <si>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</si>
  <si>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</si>
  <si>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</si>
  <si>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</si>
  <si>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</si>
  <si>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</si>
  <si>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</si>
  <si>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</si>
  <si>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</si>
  <si>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</si>
  <si>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</si>
  <si>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</si>
  <si>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</si>
  <si>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</si>
  <si>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</si>
  <si>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</si>
  <si>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</si>
  <si>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</si>
  <si>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</si>
  <si>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</si>
  <si>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</si>
  <si>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</si>
  <si>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</si>
  <si>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</si>
  <si>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</si>
  <si>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</si>
  <si>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</si>
  <si>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</si>
  <si>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</si>
  <si>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</si>
  <si>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</si>
  <si>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</si>
  <si>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</si>
  <si>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</si>
  <si>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</si>
  <si>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</si>
  <si>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</si>
  <si>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</si>
  <si>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</si>
  <si>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</si>
  <si>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</si>
  <si>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</si>
  <si>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</si>
  <si>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</si>
  <si>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</si>
  <si>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</si>
  <si>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</si>
  <si>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</si>
  <si>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</si>
  <si>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</si>
  <si>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</si>
  <si>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</si>
  <si>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</si>
  <si>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</si>
  <si>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</si>
  <si>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</si>
  <si>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</si>
  <si>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</si>
  <si>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</si>
  <si>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</si>
  <si>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</si>
  <si>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</si>
  <si>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</si>
  <si>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</si>
  <si>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</si>
  <si>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</si>
  <si>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</si>
  <si>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</si>
  <si>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</si>
  <si>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</si>
  <si>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</si>
  <si>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</si>
  <si>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</si>
  <si>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</si>
  <si>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</si>
  <si>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</si>
  <si>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</si>
  <si>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</si>
  <si>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</si>
  <si>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</si>
  <si>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</si>
  <si>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</si>
  <si>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</si>
  <si>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</si>
  <si>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</si>
  <si>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</si>
  <si>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</si>
  <si>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</si>
  <si>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</si>
  <si>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</si>
  <si>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</si>
  <si>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</si>
  <si>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</si>
  <si>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</si>
  <si>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</si>
  <si>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</si>
  <si>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</si>
  <si>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</si>
  <si>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</si>
  <si>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</si>
  <si>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</si>
  <si>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</si>
  <si>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</si>
  <si>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</si>
  <si>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</si>
  <si>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</si>
  <si>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</si>
  <si>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</si>
  <si>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</si>
  <si>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</si>
  <si>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</si>
  <si>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</si>
  <si>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</si>
  <si>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</si>
  <si>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</si>
  <si>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</si>
  <si>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</si>
  <si>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</si>
  <si>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</si>
  <si>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</si>
  <si>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</si>
  <si>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</si>
  <si>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</si>
  <si>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</si>
  <si>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</si>
  <si>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</si>
  <si>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</si>
  <si>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</si>
  <si>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</si>
  <si>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</si>
  <si>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</si>
  <si>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</si>
  <si>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</si>
  <si>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</si>
  <si>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</si>
  <si>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</si>
  <si>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</si>
  <si>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</si>
  <si>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</si>
  <si>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</si>
  <si>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</si>
  <si>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</si>
  <si>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</si>
  <si>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</si>
  <si>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</si>
  <si>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</si>
  <si>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</si>
  <si>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</si>
  <si>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</si>
  <si>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</si>
  <si>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</si>
  <si>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</si>
  <si>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</si>
  <si>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</si>
  <si>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</si>
  <si>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</si>
  <si>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</si>
  <si>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</si>
  <si>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</si>
  <si>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</si>
  <si>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</si>
  <si>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</si>
  <si>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</si>
  <si>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</si>
  <si>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</si>
  <si>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</si>
  <si>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</si>
  <si>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</si>
  <si>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</si>
  <si>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</si>
  <si>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</si>
  <si>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</si>
  <si>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</si>
  <si>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</si>
  <si>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</si>
  <si>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</si>
  <si>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</si>
  <si>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</si>
  <si>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</si>
  <si>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</si>
  <si>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</si>
  <si>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</si>
  <si>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</si>
  <si>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</si>
  <si>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</si>
  <si>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</si>
  <si>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</si>
  <si>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</si>
  <si>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</si>
  <si>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</si>
  <si>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</si>
  <si>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</si>
  <si>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</si>
  <si>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</si>
  <si>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</si>
  <si>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</si>
  <si>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</si>
  <si>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</si>
  <si>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</si>
  <si>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</si>
  <si>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</si>
  <si>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</si>
  <si>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</si>
  <si>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</si>
  <si>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</si>
  <si>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</si>
  <si>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</si>
  <si>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</si>
  <si>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</si>
  <si>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</si>
  <si>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</si>
  <si>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</si>
  <si>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</si>
  <si>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</si>
  <si>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</si>
  <si>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</si>
  <si>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</si>
  <si>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</si>
  <si>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</si>
  <si>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</si>
  <si>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</si>
  <si>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</si>
  <si>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</si>
  <si>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</si>
  <si>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</si>
  <si>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</si>
  <si>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</si>
  <si>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</si>
  <si>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</si>
  <si>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</si>
  <si>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</si>
  <si>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</si>
  <si>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</si>
  <si>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</si>
  <si>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</si>
  <si>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</si>
  <si>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</si>
  <si>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</si>
  <si>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</si>
  <si>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</si>
  <si>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</si>
  <si>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</si>
  <si>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</si>
  <si>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</si>
  <si>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</si>
  <si>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</si>
  <si>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</si>
  <si>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</si>
  <si>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</si>
  <si>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</si>
  <si>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</si>
  <si>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</si>
  <si>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</si>
  <si>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</si>
  <si>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</si>
  <si>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</si>
  <si>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</si>
  <si>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</si>
  <si>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</si>
  <si>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</si>
  <si>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</si>
  <si>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</si>
  <si>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</si>
  <si>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</si>
  <si>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</si>
  <si>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</si>
  <si>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</si>
  <si>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</si>
  <si>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</si>
  <si>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</si>
  <si>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</si>
  <si>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</si>
  <si>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</si>
  <si>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</si>
  <si>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</si>
  <si>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</si>
  <si>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</si>
  <si>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</si>
  <si>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</si>
  <si>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</si>
  <si>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</si>
  <si>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</si>
  <si>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</si>
  <si>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</si>
  <si>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</si>
  <si>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</si>
  <si>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</si>
  <si>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</si>
  <si>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</si>
  <si>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</si>
  <si>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</si>
  <si>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</si>
  <si>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</si>
  <si>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</si>
  <si>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</si>
  <si>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</si>
  <si>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</si>
  <si>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</si>
  <si>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</si>
  <si>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</si>
  <si>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</si>
  <si>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</si>
  <si>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</si>
  <si>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</si>
  <si>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</si>
  <si>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</si>
  <si>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</si>
  <si>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</si>
  <si>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</si>
  <si>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</si>
  <si>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</si>
  <si>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</si>
  <si>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</si>
  <si>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</si>
  <si>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</si>
  <si>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</si>
  <si>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</si>
  <si>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</si>
  <si>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</si>
  <si>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</si>
  <si>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</si>
  <si>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</si>
  <si>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</si>
  <si>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</si>
  <si>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</si>
  <si>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</si>
  <si>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</si>
  <si>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</si>
  <si>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</si>
  <si>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</si>
  <si>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</si>
  <si>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</si>
  <si>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</si>
  <si>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</si>
  <si>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</si>
  <si>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</si>
  <si>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</si>
  <si>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</si>
  <si>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</si>
  <si>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</si>
  <si>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</si>
  <si>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</si>
  <si>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</si>
  <si>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</si>
  <si>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</si>
  <si>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</si>
  <si>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</si>
  <si>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</si>
  <si>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</si>
  <si>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</si>
  <si>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</si>
  <si>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</si>
  <si>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</si>
  <si>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</si>
  <si>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</si>
  <si>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</si>
  <si>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</si>
  <si>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</si>
  <si>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</si>
  <si>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</si>
  <si>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</si>
  <si>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</si>
  <si>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</si>
  <si>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</si>
  <si>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</si>
  <si>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</si>
  <si>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</si>
  <si>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</si>
  <si>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</si>
  <si>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</si>
  <si>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</si>
  <si>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</si>
  <si>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</si>
  <si>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</si>
  <si>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</si>
  <si>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</si>
  <si>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</si>
  <si>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</si>
  <si>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</si>
  <si>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</si>
  <si>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</si>
  <si>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</si>
  <si>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</si>
  <si>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</si>
  <si>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</si>
  <si>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</si>
  <si>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</si>
  <si>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</si>
  <si>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</si>
  <si>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</si>
  <si>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</si>
  <si>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</si>
  <si>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</si>
  <si>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</si>
  <si>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</si>
  <si>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</si>
  <si>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</si>
  <si>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</si>
  <si>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</si>
  <si>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</si>
  <si>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</si>
  <si>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</si>
  <si>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</si>
  <si>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</si>
  <si>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</si>
  <si>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</si>
  <si>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</si>
  <si>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</si>
  <si>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</si>
  <si>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</si>
  <si>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</si>
  <si>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</si>
  <si>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</si>
  <si>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</si>
  <si>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</si>
  <si>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</si>
  <si>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</si>
  <si>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</si>
  <si>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</si>
  <si>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</si>
  <si>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</si>
  <si>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</si>
  <si>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</si>
  <si>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</si>
  <si>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</si>
  <si>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</si>
  <si>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</si>
  <si>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</si>
  <si>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</si>
  <si>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</si>
  <si>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</si>
  <si>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</si>
  <si>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</si>
  <si>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</si>
  <si>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</si>
  <si>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</si>
  <si>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</si>
  <si>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</si>
  <si>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</si>
  <si>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</si>
  <si>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</si>
  <si>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</si>
  <si>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</si>
  <si>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</si>
  <si>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</si>
  <si>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</si>
  <si>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</si>
  <si>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</si>
  <si>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</si>
  <si>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</si>
  <si>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</si>
  <si>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</si>
  <si>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</si>
  <si>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</si>
  <si>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</si>
  <si>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</si>
  <si>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</si>
  <si>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</si>
  <si>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</si>
  <si>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</si>
  <si>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</si>
  <si>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</si>
  <si>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</si>
  <si>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</si>
  <si>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</si>
  <si>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</si>
  <si>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</si>
  <si>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</si>
  <si>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</si>
  <si>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</si>
  <si>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</si>
  <si>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</si>
  <si>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</si>
  <si>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</si>
  <si>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</si>
  <si>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</si>
  <si>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</si>
  <si>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</si>
  <si>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</si>
  <si>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</si>
  <si>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</si>
  <si>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</si>
  <si>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</si>
  <si>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</si>
  <si>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</si>
  <si>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</si>
  <si>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</si>
  <si>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</si>
  <si>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</si>
  <si>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</si>
  <si>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</si>
  <si>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</si>
  <si>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</si>
  <si>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</si>
  <si>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</si>
  <si>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</si>
  <si>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</si>
  <si>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</si>
  <si>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</si>
  <si>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</si>
  <si>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</si>
  <si>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</si>
  <si>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</si>
  <si>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</si>
  <si>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</si>
  <si>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</si>
  <si>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</si>
  <si>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</si>
  <si>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</si>
  <si>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</si>
  <si>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</si>
  <si>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</si>
  <si>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</si>
  <si>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</si>
  <si>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</si>
  <si>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</si>
  <si>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</si>
  <si>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</si>
  <si>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</si>
  <si>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</si>
  <si>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</si>
  <si>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</si>
  <si>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</si>
  <si>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</si>
  <si>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</si>
  <si>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</si>
  <si>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</si>
  <si>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</si>
  <si>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</si>
  <si>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</si>
  <si>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</si>
  <si>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</si>
  <si>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</si>
  <si>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</si>
  <si>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</si>
  <si>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</si>
  <si>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</si>
  <si>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</si>
  <si>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</si>
  <si>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</si>
  <si>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</si>
  <si>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</si>
  <si>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</si>
  <si>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</si>
  <si>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</si>
  <si>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</si>
  <si>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</si>
  <si>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</si>
  <si>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</si>
  <si>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</si>
  <si>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</si>
  <si>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</si>
  <si>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</si>
  <si>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</si>
  <si>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</si>
  <si>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</si>
  <si>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</si>
  <si>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</si>
  <si>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</si>
  <si>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</si>
  <si>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</si>
  <si>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</si>
  <si>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</si>
  <si>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</si>
  <si>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</si>
  <si>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</si>
  <si>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</si>
  <si>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</si>
  <si>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</si>
  <si>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</si>
  <si>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</si>
  <si>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</si>
  <si>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</si>
  <si>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</si>
  <si>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</si>
  <si>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</si>
  <si>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</si>
  <si>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</si>
  <si>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</si>
  <si>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</si>
  <si>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</si>
  <si>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</si>
  <si>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</si>
  <si>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</si>
  <si>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</si>
  <si>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</si>
  <si>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</si>
  <si>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</si>
  <si>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</si>
  <si>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</si>
  <si>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</si>
  <si>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</si>
  <si>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</si>
  <si>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</si>
  <si>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</si>
  <si>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</si>
  <si>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</si>
  <si>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</si>
  <si>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</si>
  <si>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</si>
  <si>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</si>
  <si>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</si>
  <si>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</si>
  <si>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</si>
  <si>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</si>
  <si>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</si>
  <si>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</si>
  <si>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</si>
  <si>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</si>
  <si>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</si>
  <si>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</si>
  <si>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</si>
  <si>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</si>
  <si>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</si>
  <si>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</si>
  <si>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</si>
  <si>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</si>
  <si>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</si>
  <si>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</si>
  <si>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</si>
  <si>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</si>
  <si>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</si>
  <si>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</si>
  <si>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</si>
  <si>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</si>
  <si>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</si>
  <si>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</si>
  <si>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</si>
  <si>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</si>
  <si>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</si>
  <si>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</si>
  <si>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</si>
  <si>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</si>
  <si>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</si>
  <si>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</si>
  <si>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</si>
  <si>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</si>
  <si>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</si>
  <si>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</si>
  <si>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</si>
  <si>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</si>
  <si>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</si>
  <si>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</si>
  <si>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</si>
  <si>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</si>
  <si>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</si>
  <si>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</si>
  <si>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</si>
  <si>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</si>
  <si>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</si>
  <si>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</si>
  <si>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</si>
  <si>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</si>
  <si>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</si>
  <si>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</si>
  <si>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</si>
  <si>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</si>
  <si>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</si>
  <si>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</si>
  <si>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</si>
  <si>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</si>
  <si>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</si>
  <si>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</si>
  <si>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</si>
  <si>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</si>
  <si>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</si>
  <si>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</si>
  <si>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</si>
  <si>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</si>
  <si>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</si>
  <si>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</si>
  <si>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</si>
  <si>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</si>
  <si>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</si>
  <si>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</si>
  <si>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</si>
  <si>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</si>
  <si>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</si>
  <si>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</si>
  <si>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</si>
  <si>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</si>
  <si>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</si>
  <si>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</si>
  <si>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</si>
  <si>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</si>
  <si>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</si>
  <si>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</si>
  <si>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</si>
  <si>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</si>
  <si>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</si>
  <si>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</si>
  <si>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</si>
  <si>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</si>
  <si>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</si>
  <si>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</si>
  <si>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</si>
  <si>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</si>
  <si>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</si>
  <si>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</si>
  <si>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</si>
  <si>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</si>
  <si>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</si>
  <si>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</si>
  <si>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</si>
  <si>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</si>
  <si>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</si>
  <si>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</si>
  <si>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</si>
  <si>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</si>
  <si>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</si>
  <si>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</si>
  <si>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</si>
  <si>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</si>
  <si>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</si>
  <si>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</si>
  <si>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</si>
  <si>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</si>
  <si>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</si>
  <si>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</si>
  <si>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</si>
  <si>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</si>
  <si>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</si>
  <si>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</si>
  <si>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</si>
  <si>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</si>
  <si>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</si>
  <si>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</si>
  <si>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</si>
  <si>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</si>
  <si>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</si>
  <si>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</si>
  <si>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</si>
  <si>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</si>
  <si>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</si>
  <si>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</si>
  <si>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</si>
  <si>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</si>
  <si>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</si>
  <si>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</si>
  <si>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</si>
  <si>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</si>
  <si>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</si>
  <si>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</si>
  <si>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</si>
  <si>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</si>
  <si>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</si>
  <si>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</si>
  <si>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</si>
  <si>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</si>
  <si>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</si>
  <si>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</si>
  <si>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</si>
  <si>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</si>
  <si>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</si>
  <si>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</si>
  <si>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</si>
  <si>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</si>
  <si>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</si>
  <si>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</si>
  <si>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</si>
  <si>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</si>
  <si>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</si>
  <si>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</si>
  <si>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</si>
  <si>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</si>
  <si>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</si>
  <si>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</si>
  <si>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</si>
  <si>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</si>
  <si>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</si>
  <si>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</si>
  <si>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</si>
  <si>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</si>
  <si>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</si>
  <si>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</si>
  <si>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</si>
  <si>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</si>
  <si>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</si>
  <si>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</si>
  <si>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</si>
  <si>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</si>
  <si>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</si>
  <si>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</si>
  <si>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</si>
  <si>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</si>
  <si>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</si>
  <si>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</si>
  <si>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</si>
  <si>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</si>
  <si>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</si>
  <si>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</si>
  <si>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</si>
  <si>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</si>
  <si>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</si>
  <si>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</si>
  <si>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</si>
  <si>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</si>
  <si>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</si>
  <si>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</si>
  <si>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</si>
  <si>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</si>
  <si>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</si>
  <si>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</si>
  <si>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</si>
  <si>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</si>
  <si>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</si>
  <si>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</si>
  <si>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</si>
  <si>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</si>
  <si>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</si>
  <si>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</si>
  <si>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</si>
  <si>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</si>
  <si>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</si>
  <si>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</si>
  <si>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</si>
  <si>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</si>
  <si>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</si>
  <si>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</si>
  <si>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</si>
  <si>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</si>
  <si>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</si>
  <si>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</si>
  <si>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</si>
  <si>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</si>
  <si>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</si>
  <si>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</si>
  <si>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</si>
  <si>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</si>
  <si>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</si>
  <si>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</si>
  <si>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</si>
  <si>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</si>
  <si>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</si>
  <si>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</si>
  <si>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</si>
  <si>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</si>
  <si>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</si>
  <si>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</si>
  <si>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</si>
  <si>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</si>
  <si>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</si>
  <si>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</si>
  <si>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</si>
  <si>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</si>
  <si>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</si>
  <si>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</si>
  <si>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</si>
  <si>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</si>
  <si>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</si>
  <si>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</si>
  <si>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</si>
  <si>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</si>
  <si>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</si>
  <si>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</si>
  <si>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</si>
  <si>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</si>
  <si>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</si>
  <si>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</si>
  <si>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</si>
  <si>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</si>
  <si>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</si>
  <si>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</si>
  <si>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</si>
  <si>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</si>
  <si>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</si>
  <si>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</si>
  <si>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</si>
  <si>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</si>
  <si>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</si>
  <si>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</si>
  <si>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</si>
  <si>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</si>
  <si>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</si>
  <si>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</si>
  <si>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</si>
  <si>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</si>
  <si>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</si>
  <si>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</si>
  <si>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</si>
  <si>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</si>
  <si>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</si>
  <si>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</si>
  <si>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</si>
  <si>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</si>
  <si>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</si>
  <si>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</si>
  <si>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</si>
  <si>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</si>
  <si>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</si>
  <si>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</si>
  <si>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</si>
  <si>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</si>
  <si>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</si>
  <si>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</si>
  <si>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</si>
  <si>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</si>
  <si>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</si>
  <si>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</si>
  <si>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</si>
  <si>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</si>
  <si>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</si>
  <si>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</si>
  <si>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</si>
  <si>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</si>
  <si>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</si>
  <si>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</si>
  <si>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</si>
  <si>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</si>
  <si>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</si>
  <si>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</si>
  <si>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</si>
  <si>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</si>
  <si>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</si>
  <si>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</si>
  <si>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</si>
  <si>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</si>
  <si>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</si>
  <si>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</si>
  <si>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</si>
  <si>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</si>
  <si>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</si>
  <si>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</si>
  <si>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</si>
  <si>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</si>
  <si>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</si>
  <si>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</si>
  <si>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</si>
  <si>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</si>
  <si>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</si>
  <si>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</si>
  <si>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</si>
  <si>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</si>
  <si>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</si>
  <si>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</si>
  <si>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</si>
  <si>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</si>
  <si>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</si>
  <si>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</si>
  <si>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</si>
  <si>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</si>
  <si>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</si>
  <si>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</si>
  <si>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</si>
  <si>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</si>
  <si>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</si>
  <si>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</si>
  <si>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</si>
  <si>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</si>
  <si>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</si>
  <si>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</si>
  <si>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</si>
  <si>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</si>
  <si>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</si>
  <si>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</si>
  <si>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</si>
  <si>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</si>
  <si>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</si>
  <si>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</si>
  <si>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</si>
  <si>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</si>
  <si>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</si>
  <si>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</si>
  <si>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</si>
  <si>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</si>
  <si>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</si>
  <si>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</si>
  <si>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</si>
  <si>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</si>
  <si>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</si>
  <si>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</si>
  <si>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</si>
  <si>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</si>
  <si>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</si>
  <si>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</si>
  <si>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</si>
  <si>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</si>
  <si>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</si>
  <si>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</si>
  <si>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</si>
  <si>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</si>
  <si>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</si>
  <si>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</si>
  <si>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</si>
  <si>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</si>
  <si>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</si>
  <si>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</si>
  <si>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</si>
  <si>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</si>
  <si>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</si>
  <si>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</si>
  <si>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</si>
  <si>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</si>
  <si>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</si>
  <si>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</si>
  <si>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</si>
  <si>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</si>
  <si>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</si>
  <si>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</si>
  <si>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</si>
  <si>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</si>
  <si>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</si>
  <si>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</si>
  <si>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</si>
  <si>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</si>
  <si>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</si>
  <si>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</si>
  <si>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</si>
  <si>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</si>
  <si>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</si>
  <si>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</si>
  <si>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</si>
  <si>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</si>
  <si>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</si>
  <si>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</si>
  <si>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</si>
  <si>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</si>
  <si>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</si>
  <si>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</si>
  <si>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</si>
  <si>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</si>
  <si>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</si>
  <si>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</si>
  <si>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</si>
  <si>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</si>
  <si>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</si>
  <si>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</si>
  <si>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</si>
  <si>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</si>
  <si>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</si>
  <si>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</si>
  <si>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</si>
  <si>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</si>
  <si>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</si>
  <si>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</si>
  <si>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</si>
  <si>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</si>
  <si>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</si>
  <si>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</si>
  <si>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</si>
  <si>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</si>
  <si>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</si>
  <si>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</si>
  <si>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</si>
  <si>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</si>
  <si>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</si>
  <si>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</si>
  <si>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</si>
  <si>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</si>
  <si>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</si>
  <si>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</si>
  <si>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</si>
  <si>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</si>
  <si>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</si>
  <si>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</si>
  <si>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</si>
  <si>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</si>
  <si>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</si>
  <si>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</si>
  <si>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</si>
  <si>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</si>
  <si>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</si>
  <si>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</si>
  <si>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</si>
  <si>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</si>
  <si>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</si>
  <si>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</si>
  <si>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</si>
  <si>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</si>
  <si>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</si>
  <si>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</si>
  <si>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</si>
  <si>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</si>
  <si>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</si>
  <si>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</si>
  <si>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</si>
  <si>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</si>
  <si>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</si>
  <si>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</si>
  <si>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</si>
  <si>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</si>
  <si>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</si>
  <si>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</si>
  <si>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</si>
  <si>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</si>
  <si>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</si>
  <si>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</si>
  <si>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</si>
  <si>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</si>
  <si>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</si>
  <si>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</si>
  <si>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</si>
  <si>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</si>
  <si>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</si>
  <si>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</si>
  <si>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</si>
  <si>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</si>
  <si>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</si>
  <si>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</si>
  <si>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</si>
  <si>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</si>
  <si>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</si>
  <si>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</si>
  <si>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</si>
  <si>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</si>
  <si>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</si>
  <si>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</si>
  <si>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</si>
  <si>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</si>
  <si>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</si>
  <si>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</si>
  <si>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</si>
  <si>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</si>
  <si>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</si>
  <si>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</si>
  <si>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</si>
  <si>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</si>
  <si>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</si>
  <si>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</si>
  <si>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</si>
  <si>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</si>
  <si>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</si>
  <si>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</si>
  <si>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</si>
  <si>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</si>
  <si>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</si>
  <si>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</si>
  <si>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</si>
  <si>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</si>
  <si>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</si>
  <si>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</si>
  <si>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</si>
  <si>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</si>
  <si>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</si>
  <si>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</si>
  <si>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</si>
  <si>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</si>
  <si>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</si>
  <si>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</si>
  <si>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</si>
  <si>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</si>
  <si>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</si>
  <si>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</si>
  <si>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</si>
  <si>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</si>
  <si>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</si>
  <si>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</si>
  <si>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</si>
  <si>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</si>
  <si>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</si>
  <si>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</si>
  <si>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</si>
  <si>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</si>
  <si>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</si>
  <si>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</si>
  <si>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</si>
  <si>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</si>
  <si>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</si>
  <si>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</si>
  <si>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</si>
  <si>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</si>
  <si>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</si>
  <si>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</si>
  <si>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</si>
  <si>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</si>
  <si>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</si>
  <si>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</si>
  <si>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</si>
  <si>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</si>
  <si>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</si>
  <si>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</si>
  <si>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</si>
  <si>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</si>
  <si>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</si>
  <si>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</si>
  <si>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</si>
  <si>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</si>
  <si>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</si>
  <si>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</si>
  <si>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</si>
  <si>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</si>
  <si>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</si>
  <si>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</si>
  <si>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</si>
  <si>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</si>
  <si>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</si>
  <si>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</si>
  <si>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</si>
  <si>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</si>
  <si>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</si>
  <si>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</si>
  <si>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</si>
  <si>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</si>
  <si>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</si>
  <si>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</si>
  <si>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</si>
  <si>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</si>
  <si>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</si>
  <si>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</si>
  <si>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</si>
  <si>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</si>
  <si>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</si>
  <si>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</si>
  <si>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</si>
  <si>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</si>
  <si>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</si>
  <si>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</si>
  <si>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</si>
  <si>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</si>
  <si>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</si>
  <si>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</si>
  <si>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</si>
  <si>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</si>
  <si>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</si>
  <si>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</si>
  <si>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</si>
  <si>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</si>
  <si>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</si>
  <si>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</si>
  <si>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</si>
  <si>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</si>
  <si>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</si>
  <si>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</si>
  <si>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</si>
  <si>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</si>
  <si>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</si>
  <si>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</si>
  <si>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</si>
  <si>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</si>
  <si>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</si>
  <si>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</si>
  <si>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</si>
  <si>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</si>
  <si>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</si>
  <si>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</si>
  <si>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</si>
  <si>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</si>
  <si>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</si>
  <si>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</si>
  <si>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</si>
  <si>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</si>
  <si>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</si>
  <si>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</si>
  <si>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</si>
  <si>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</si>
  <si>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</si>
  <si>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</si>
  <si>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</si>
  <si>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</si>
  <si>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</si>
  <si>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</si>
  <si>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</si>
  <si>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</si>
  <si>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</si>
  <si>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</si>
  <si>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</si>
  <si>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</si>
  <si>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</si>
  <si>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</si>
  <si>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</si>
  <si>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</si>
  <si>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</si>
  <si>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</si>
  <si>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</si>
  <si>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</si>
  <si>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</si>
  <si>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</si>
  <si>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</si>
  <si>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</si>
  <si>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</si>
  <si>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</si>
  <si>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</si>
  <si>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</si>
  <si>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</si>
  <si>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</si>
  <si>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</si>
  <si>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</si>
  <si>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</si>
  <si>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</si>
  <si>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</si>
  <si>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</si>
  <si>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</si>
  <si>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</si>
  <si>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</si>
  <si>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</si>
  <si>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</si>
  <si>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</si>
  <si>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</si>
  <si>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</si>
  <si>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</si>
  <si>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</si>
  <si>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</si>
  <si>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</si>
  <si>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</si>
  <si>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</si>
  <si>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</si>
  <si>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</si>
  <si>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</si>
  <si>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</si>
  <si>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</si>
  <si>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</si>
  <si>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</si>
  <si>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</si>
  <si>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</si>
  <si>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</si>
  <si>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</si>
  <si>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</si>
  <si>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</si>
  <si>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</si>
  <si>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</si>
  <si>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</si>
  <si>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</si>
  <si>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</si>
  <si>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</si>
  <si>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</si>
  <si>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</si>
  <si>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</si>
  <si>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</si>
  <si>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</si>
  <si>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</si>
  <si>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</si>
  <si>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</si>
  <si>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</si>
  <si>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</si>
  <si>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</si>
  <si>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</si>
  <si>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</si>
  <si>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</si>
  <si>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</si>
  <si>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</si>
  <si>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</si>
  <si>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</si>
  <si>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</si>
  <si>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</si>
  <si>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</si>
  <si>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</si>
  <si>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</si>
  <si>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</si>
  <si>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</si>
  <si>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</si>
  <si>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</si>
  <si>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</si>
  <si>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</si>
  <si>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</si>
  <si>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</si>
  <si>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</si>
  <si>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</si>
  <si>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</si>
  <si>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</si>
  <si>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</si>
  <si>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</si>
  <si>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</si>
  <si>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</si>
  <si>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</si>
  <si>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</si>
  <si>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</si>
  <si>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</si>
  <si>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</si>
  <si>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</si>
  <si>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</si>
  <si>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</si>
  <si>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</si>
  <si>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</si>
  <si>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</si>
  <si>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</si>
  <si>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</si>
  <si>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</si>
  <si>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</si>
  <si>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</si>
  <si>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</si>
  <si>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</si>
  <si>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</si>
  <si>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</si>
  <si>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</si>
  <si>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</si>
  <si>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</si>
  <si>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</si>
  <si>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</si>
  <si>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</si>
  <si>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</si>
  <si>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</si>
  <si>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</si>
  <si>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</si>
  <si>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</si>
  <si>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</si>
  <si>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</si>
  <si>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</si>
  <si>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</si>
  <si>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</si>
  <si>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</si>
  <si>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</si>
  <si>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</si>
  <si>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</si>
  <si>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</si>
  <si>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</si>
  <si>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</si>
  <si>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</si>
  <si>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</si>
  <si>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</si>
  <si>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</si>
  <si>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</si>
  <si>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</si>
  <si>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</si>
  <si>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</si>
  <si>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</si>
  <si>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</si>
  <si>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</si>
  <si>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</si>
  <si>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</si>
  <si>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</si>
  <si>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</si>
  <si>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</si>
  <si>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</si>
  <si>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</si>
  <si>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</si>
  <si>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</si>
  <si>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</si>
  <si>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</si>
  <si>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</si>
  <si>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</si>
  <si>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</si>
  <si>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</si>
  <si>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</si>
  <si>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</si>
  <si>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</si>
  <si>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</si>
  <si>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</si>
  <si>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</si>
  <si>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</si>
  <si>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</si>
  <si>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</si>
  <si>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</si>
  <si>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</si>
  <si>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</si>
  <si>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</si>
  <si>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</si>
  <si>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</si>
  <si>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</si>
  <si>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</si>
  <si>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</si>
  <si>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</si>
  <si>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</si>
  <si>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</si>
  <si>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</si>
  <si>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</si>
  <si>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</si>
  <si>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</si>
  <si>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</si>
  <si>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</si>
  <si>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</si>
  <si>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</si>
  <si>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</si>
  <si>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</si>
  <si>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</si>
  <si>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</si>
  <si>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</si>
  <si>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</si>
  <si>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</si>
  <si>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</si>
  <si>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</si>
  <si>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</si>
  <si>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</si>
  <si>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</si>
  <si>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</si>
  <si>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</si>
  <si>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</si>
  <si>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</si>
  <si>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</si>
  <si>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</si>
  <si>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</si>
  <si>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</si>
  <si>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</si>
  <si>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</si>
  <si>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</si>
  <si>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</si>
  <si>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</si>
  <si>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</si>
  <si>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</si>
  <si>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</si>
  <si>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</si>
  <si>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</si>
  <si>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</si>
  <si>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</si>
  <si>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</si>
  <si>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</si>
  <si>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</si>
  <si>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</si>
  <si>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</si>
  <si>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</si>
  <si>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</si>
  <si>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</si>
  <si>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</si>
  <si>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</si>
  <si>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</si>
  <si>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</si>
  <si>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</si>
  <si>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</si>
  <si>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</si>
  <si>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</si>
  <si>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</si>
  <si>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</si>
  <si>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</si>
  <si>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</si>
  <si>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</si>
  <si>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</si>
  <si>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</si>
  <si>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</si>
  <si>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</si>
  <si>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</si>
  <si>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</si>
  <si>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</si>
  <si>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</si>
  <si>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</si>
  <si>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</si>
  <si>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</si>
  <si>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</si>
  <si>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</si>
  <si>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</si>
  <si>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</si>
  <si>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</si>
  <si>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</si>
  <si>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</si>
  <si>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</si>
  <si>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</si>
  <si>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</si>
  <si>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</si>
  <si>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</si>
  <si>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</si>
  <si>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</si>
  <si>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</si>
  <si>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</si>
  <si>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</si>
  <si>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</si>
  <si>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</si>
  <si>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</si>
  <si>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</si>
  <si>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</si>
  <si>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</si>
  <si>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</si>
  <si>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</si>
  <si>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</si>
  <si>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</si>
  <si>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</si>
  <si>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</si>
  <si>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</si>
  <si>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</si>
  <si>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</si>
  <si>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</si>
  <si>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</si>
  <si>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</si>
  <si>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</si>
  <si>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</si>
  <si>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</si>
  <si>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</si>
  <si>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</si>
  <si>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</si>
  <si>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</si>
  <si>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</si>
  <si>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</si>
  <si>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</si>
  <si>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</si>
  <si>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</si>
  <si>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</si>
  <si>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</si>
  <si>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</si>
  <si>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</si>
  <si>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</si>
  <si>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</si>
  <si>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</si>
  <si>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</si>
  <si>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</si>
  <si>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</si>
  <si>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</si>
  <si>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</si>
  <si>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</si>
  <si>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</si>
  <si>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</si>
  <si>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</si>
  <si>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</si>
  <si>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</si>
  <si>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</si>
  <si>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</si>
  <si>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</si>
  <si>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</si>
  <si>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</si>
  <si>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</si>
  <si>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</si>
  <si>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</si>
  <si>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</si>
  <si>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</si>
  <si>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</si>
  <si>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</si>
  <si>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</si>
  <si>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</si>
  <si>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</si>
  <si>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</si>
  <si>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</si>
  <si>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</si>
  <si>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</si>
  <si>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</si>
  <si>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</si>
  <si>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</si>
  <si>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</si>
  <si>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</si>
  <si>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</si>
  <si>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</si>
  <si>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</si>
  <si>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</si>
  <si>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</si>
  <si>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</si>
  <si>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</si>
  <si>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</si>
  <si>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</si>
  <si>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</si>
  <si>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</si>
  <si>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</si>
  <si>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</si>
  <si>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</si>
  <si>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</si>
  <si>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</si>
  <si>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</si>
  <si>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</si>
  <si>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</si>
  <si>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</si>
  <si>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</si>
  <si>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</si>
  <si>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</si>
  <si>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</si>
  <si>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</si>
  <si>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</si>
  <si>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</si>
  <si>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</si>
  <si>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</si>
  <si>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</si>
  <si>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</si>
  <si>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</si>
  <si>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</si>
  <si>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</si>
  <si>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</si>
  <si>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</si>
  <si>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</si>
  <si>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</si>
  <si>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</si>
  <si>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</si>
  <si>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</si>
  <si>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</si>
  <si>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</si>
  <si>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</si>
  <si>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</si>
  <si>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</si>
  <si>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</si>
  <si>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</si>
  <si>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</si>
  <si>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</si>
  <si>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</si>
  <si>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</si>
  <si>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</si>
  <si>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</si>
  <si>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</si>
  <si>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</si>
  <si>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</si>
  <si>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</si>
  <si>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</si>
  <si>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</si>
  <si>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</si>
  <si>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</si>
  <si>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</si>
  <si>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</si>
  <si>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</si>
  <si>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</si>
  <si>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</si>
  <si>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</si>
  <si>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</si>
  <si>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</si>
  <si>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</si>
  <si>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</si>
  <si>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</si>
  <si>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</si>
  <si>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</si>
  <si>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</si>
  <si>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</si>
  <si>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</si>
  <si>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</si>
  <si>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</si>
  <si>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</si>
  <si>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</si>
  <si>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</si>
  <si>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</si>
  <si>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</si>
  <si>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</si>
  <si>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</si>
  <si>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</si>
  <si>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</si>
  <si>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</si>
  <si>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</si>
  <si>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</si>
  <si>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</si>
  <si>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</si>
  <si>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</si>
  <si>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</si>
  <si>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</si>
  <si>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</si>
  <si>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</si>
  <si>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</si>
  <si>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</si>
  <si>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</si>
  <si>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</si>
  <si>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</si>
  <si>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</si>
  <si>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</si>
  <si>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</si>
  <si>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</si>
  <si>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</si>
  <si>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</si>
  <si>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</si>
  <si>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</si>
  <si>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</si>
  <si>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</si>
  <si>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</si>
  <si>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</si>
  <si>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</si>
  <si>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</si>
  <si>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</si>
  <si>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</si>
  <si>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</si>
  <si>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</si>
  <si>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</si>
  <si>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</si>
  <si>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</si>
  <si>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</si>
  <si>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</si>
  <si>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</si>
  <si>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</si>
  <si>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</si>
  <si>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</si>
  <si>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</si>
  <si>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</si>
  <si>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</si>
  <si>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</si>
  <si>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</si>
  <si>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</si>
  <si>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</si>
  <si>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</si>
  <si>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</si>
  <si>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</si>
  <si>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</si>
  <si>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</si>
  <si>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</si>
  <si>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</si>
  <si>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</si>
  <si>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</si>
  <si>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</si>
  <si>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</si>
  <si>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</si>
  <si>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</si>
  <si>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</si>
  <si>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</si>
  <si>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</si>
  <si>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</si>
  <si>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</si>
  <si>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</si>
  <si>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</si>
  <si>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</si>
  <si>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</si>
  <si>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</si>
  <si>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</si>
  <si>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</si>
  <si>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</si>
  <si>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</si>
  <si>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</si>
  <si>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</si>
  <si>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</si>
  <si>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</si>
  <si>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</si>
  <si>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</si>
  <si>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</si>
  <si>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</si>
  <si>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</si>
  <si>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</si>
  <si>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</si>
  <si>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</si>
  <si>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</si>
  <si>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</si>
  <si>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</si>
  <si>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</si>
  <si>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</si>
  <si>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</si>
  <si>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</si>
  <si>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</si>
  <si>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</si>
  <si>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</si>
  <si>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</si>
  <si>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</si>
  <si>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</si>
  <si>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</si>
  <si>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</si>
  <si>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</si>
  <si>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</si>
  <si>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</si>
  <si>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</si>
  <si>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</si>
  <si>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</si>
  <si>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</si>
  <si>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</si>
  <si>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</si>
  <si>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</si>
  <si>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</si>
  <si>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</si>
  <si>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</si>
  <si>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</si>
  <si>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</si>
  <si>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</si>
  <si>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</si>
  <si>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</si>
  <si>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</si>
  <si>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</si>
  <si>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</si>
  <si>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</si>
  <si>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</si>
  <si>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</si>
  <si>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</si>
  <si>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</si>
  <si>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</si>
  <si>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</si>
  <si>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</si>
  <si>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</si>
  <si>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</si>
  <si>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</si>
  <si>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</si>
  <si>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</si>
  <si>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</si>
  <si>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</si>
  <si>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</si>
  <si>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</si>
  <si>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</si>
  <si>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</si>
  <si>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</si>
  <si>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</si>
  <si>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</si>
  <si>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</si>
  <si>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</si>
  <si>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</si>
  <si>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</si>
  <si>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</si>
  <si>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</si>
  <si>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</si>
  <si>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</si>
  <si>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</si>
  <si>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</si>
  <si>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</si>
  <si>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</si>
  <si>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</si>
  <si>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</si>
  <si>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</si>
  <si>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</si>
  <si>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</si>
  <si>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</si>
  <si>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</si>
  <si>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</si>
  <si>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</si>
  <si>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</si>
  <si>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</si>
  <si>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</si>
  <si>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</si>
  <si>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</si>
  <si>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</si>
  <si>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</si>
  <si>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</si>
  <si>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</si>
  <si>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</si>
  <si>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</si>
  <si>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</si>
  <si>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</si>
  <si>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</si>
  <si>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</si>
  <si>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</si>
  <si>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</si>
  <si>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</si>
  <si>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</si>
  <si>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</si>
  <si>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</si>
  <si>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</si>
  <si>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</si>
  <si>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</si>
  <si>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</si>
  <si>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</si>
  <si>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</si>
  <si>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</si>
  <si>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</si>
  <si>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</si>
  <si>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</si>
  <si>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</si>
  <si>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</si>
  <si>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</si>
  <si>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</si>
  <si>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</si>
  <si>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</si>
  <si>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</si>
  <si>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</si>
  <si>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</si>
  <si>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</si>
  <si>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</si>
  <si>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</si>
  <si>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</si>
  <si>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</si>
  <si>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</si>
  <si>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</si>
  <si>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</si>
  <si>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</si>
  <si>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</si>
  <si>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</si>
  <si>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</si>
  <si>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</si>
  <si>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</si>
  <si>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</si>
  <si>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</si>
  <si>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</si>
  <si>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</si>
  <si>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</si>
  <si>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</si>
  <si>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</si>
  <si>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</si>
  <si>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</si>
  <si>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</si>
  <si>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</si>
  <si>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</si>
  <si>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</si>
  <si>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</si>
  <si>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</si>
  <si>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</si>
  <si>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</si>
  <si>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</si>
  <si>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</si>
  <si>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</si>
  <si>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</si>
  <si>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</si>
  <si>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</si>
  <si>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</si>
  <si>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</si>
  <si>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</si>
  <si>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</si>
  <si>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</si>
  <si>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</si>
  <si>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</si>
  <si>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</si>
  <si>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</si>
  <si>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</si>
  <si>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</si>
  <si>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</si>
  <si>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</si>
  <si>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</si>
  <si>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</si>
  <si>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</si>
  <si>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</si>
  <si>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</si>
  <si>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</si>
  <si>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</si>
  <si>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</si>
  <si>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</si>
  <si>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</si>
  <si>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</si>
  <si>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</si>
  <si>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</si>
  <si>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</si>
  <si>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</si>
  <si>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</si>
  <si>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</si>
  <si>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</si>
  <si>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</si>
  <si>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</si>
  <si>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</si>
  <si>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</si>
  <si>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</si>
  <si>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</si>
  <si>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</si>
  <si>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</si>
  <si>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</si>
  <si>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</si>
  <si>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</si>
  <si>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</si>
  <si>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</si>
  <si>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</si>
  <si>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</si>
  <si>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</si>
  <si>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</si>
  <si>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</si>
  <si>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</si>
  <si>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</si>
  <si>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</si>
  <si>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</si>
  <si>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</si>
  <si>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</si>
  <si>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</si>
  <si>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</si>
  <si>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</si>
  <si>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</si>
  <si>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</si>
  <si>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</si>
  <si>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</si>
  <si>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</si>
  <si>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</si>
  <si>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</si>
  <si>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</si>
  <si>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</si>
  <si>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</si>
  <si>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</si>
  <si>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</si>
  <si>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</si>
  <si>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</si>
  <si>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</si>
  <si>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</si>
  <si>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</si>
  <si>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</si>
  <si>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</si>
  <si>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</si>
  <si>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</si>
  <si>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</si>
  <si>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</si>
  <si>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</si>
  <si>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</si>
  <si>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</si>
  <si>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</si>
  <si>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</si>
  <si>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</si>
  <si>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</si>
  <si>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</si>
  <si>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</si>
  <si>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</si>
  <si>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</si>
  <si>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</si>
  <si>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</si>
  <si>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</si>
  <si>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</si>
  <si>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</si>
  <si>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</si>
  <si>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</si>
  <si>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</si>
  <si>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</si>
  <si>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</si>
  <si>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</si>
  <si>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</si>
  <si>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</si>
  <si>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</si>
  <si>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</si>
  <si>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</si>
  <si>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</si>
  <si>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</si>
  <si>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</si>
  <si>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</si>
  <si>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</si>
  <si>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</si>
  <si>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</si>
  <si>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</si>
  <si>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</si>
  <si>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</si>
  <si>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</si>
  <si>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</si>
  <si>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</si>
  <si>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</si>
  <si>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</si>
  <si>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</si>
  <si>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</si>
  <si>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</si>
  <si>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</si>
  <si>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</si>
  <si>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</si>
  <si>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</si>
  <si>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</si>
  <si>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</si>
  <si>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</si>
  <si>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</si>
  <si>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</si>
  <si>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</si>
  <si>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</si>
  <si>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</si>
  <si>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</si>
  <si>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</si>
  <si>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</si>
  <si>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</si>
  <si>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</si>
  <si>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</si>
  <si>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</si>
  <si>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</si>
  <si>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</si>
  <si>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</si>
  <si>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</si>
  <si>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</si>
  <si>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</si>
  <si>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</si>
  <si>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</si>
  <si>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</si>
  <si>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</si>
  <si>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</si>
  <si>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</si>
  <si>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</si>
  <si>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</si>
  <si>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</si>
  <si>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</si>
  <si>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</si>
  <si>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</si>
  <si>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</si>
  <si>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</si>
  <si>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</si>
  <si>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</si>
  <si>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</si>
  <si>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</si>
  <si>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</si>
  <si>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</si>
  <si>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</si>
  <si>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</si>
  <si>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</si>
  <si>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</si>
  <si>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</si>
  <si>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</si>
  <si>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</si>
  <si>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</si>
  <si>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</si>
  <si>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</si>
  <si>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</si>
  <si>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</si>
  <si>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</si>
  <si>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</si>
  <si>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</si>
  <si>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</si>
  <si>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</si>
  <si>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</si>
  <si>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</si>
  <si>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</si>
  <si>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</si>
  <si>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</si>
  <si>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</si>
  <si>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</si>
  <si>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</si>
  <si>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</si>
  <si>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</si>
  <si>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</si>
  <si>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</si>
  <si>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</si>
  <si>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</si>
  <si>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</si>
  <si>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</si>
  <si>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</si>
  <si>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</si>
  <si>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</si>
  <si>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</si>
  <si>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</si>
  <si>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</si>
  <si>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</si>
  <si>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</si>
  <si>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</si>
  <si>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</si>
  <si>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</si>
  <si>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</si>
  <si>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</si>
  <si>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</si>
  <si>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</si>
  <si>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</si>
  <si>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</si>
  <si>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</si>
  <si>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</si>
  <si>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</si>
  <si>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</si>
  <si>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</si>
  <si>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</si>
  <si>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</si>
  <si>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</si>
  <si>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</si>
  <si>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</si>
  <si>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</si>
  <si>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</si>
  <si>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</si>
  <si>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</si>
  <si>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</si>
  <si>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</si>
  <si>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</si>
  <si>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</si>
  <si>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</si>
  <si>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</si>
  <si>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</si>
  <si>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</si>
  <si>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</si>
  <si>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</si>
  <si>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</si>
  <si>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</si>
  <si>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</si>
  <si>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</si>
  <si>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</si>
  <si>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</si>
  <si>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</si>
  <si>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</si>
  <si>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</si>
  <si>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</si>
  <si>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</si>
  <si>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</si>
  <si>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</si>
  <si>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</si>
  <si>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</si>
  <si>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</si>
  <si>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</si>
  <si>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</si>
  <si>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</si>
  <si>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</si>
  <si>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</si>
  <si>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</si>
  <si>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</si>
  <si>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</si>
  <si>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</si>
  <si>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</si>
  <si>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</si>
  <si>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</si>
  <si>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</si>
  <si>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</si>
  <si>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</si>
  <si>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</si>
  <si>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</si>
  <si>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</si>
  <si>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</si>
  <si>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</si>
  <si>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</si>
  <si>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</si>
  <si>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</si>
  <si>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</si>
  <si>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</si>
  <si>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</si>
  <si>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</si>
  <si>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</si>
  <si>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</si>
  <si>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</si>
  <si>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</si>
  <si>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</si>
  <si>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</si>
  <si>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</si>
  <si>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</si>
  <si>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</si>
  <si>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</si>
  <si>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</si>
  <si>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</si>
  <si>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</si>
  <si>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</si>
  <si>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</si>
  <si>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</si>
  <si>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</si>
  <si>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</si>
  <si>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</si>
  <si>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</si>
  <si>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</si>
  <si>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</si>
  <si>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</si>
  <si>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</si>
  <si>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</si>
  <si>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</si>
  <si>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</si>
  <si>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</si>
  <si>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</si>
  <si>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</si>
  <si>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</si>
  <si>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</si>
  <si>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</si>
  <si>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</si>
  <si>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</si>
  <si>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</si>
  <si>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</si>
  <si>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</si>
  <si>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</si>
  <si>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</si>
  <si>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</si>
  <si>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</si>
  <si>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</si>
  <si>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</si>
  <si>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</si>
  <si>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</si>
  <si>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</si>
  <si>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</si>
  <si>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</si>
  <si>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</si>
  <si>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</si>
  <si>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</si>
  <si>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</si>
  <si>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</si>
  <si>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</si>
  <si>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</si>
  <si>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</si>
  <si>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</si>
  <si>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</si>
  <si>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</si>
  <si>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</si>
  <si>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</si>
  <si>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</si>
  <si>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</si>
  <si>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</si>
  <si>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</si>
  <si>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</si>
  <si>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</si>
  <si>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</si>
  <si>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</si>
  <si>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</si>
  <si>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</si>
  <si>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</si>
  <si>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</si>
  <si>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</si>
  <si>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</si>
  <si>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</si>
  <si>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</si>
  <si>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</si>
  <si>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</si>
  <si>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</si>
  <si>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</si>
  <si>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</si>
  <si>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</si>
  <si>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</si>
  <si>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</si>
  <si>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</si>
  <si>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</si>
  <si>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</si>
  <si>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</si>
  <si>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</si>
  <si>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</si>
  <si>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</si>
  <si>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</si>
  <si>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</si>
  <si>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</si>
  <si>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</si>
  <si>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</si>
  <si>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</si>
  <si>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</si>
  <si>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</si>
  <si>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</si>
  <si>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</si>
  <si>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</si>
  <si>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</si>
  <si>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</si>
  <si>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</si>
  <si>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</si>
  <si>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</si>
  <si>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</si>
  <si>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</si>
  <si>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</si>
  <si>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</si>
  <si>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</si>
  <si>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</si>
  <si>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</si>
  <si>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</si>
  <si>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</si>
  <si>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</si>
  <si>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</si>
  <si>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</si>
  <si>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</si>
  <si>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</si>
  <si>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</si>
  <si>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</si>
  <si>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</si>
  <si>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</si>
  <si>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</si>
  <si>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</si>
  <si>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</si>
  <si>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</si>
  <si>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</si>
  <si>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</si>
  <si>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</si>
  <si>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</si>
  <si>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</si>
  <si>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</si>
  <si>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</si>
  <si>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</si>
  <si>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</si>
  <si>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</si>
  <si>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</si>
  <si>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</si>
  <si>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</si>
  <si>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</si>
  <si>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</si>
  <si>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</si>
  <si>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</si>
  <si>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</si>
  <si>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</si>
  <si>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</si>
  <si>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</si>
  <si>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</si>
  <si>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</si>
  <si>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</si>
  <si>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</si>
  <si>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</si>
  <si>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</si>
  <si>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</si>
  <si>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</si>
  <si>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</si>
  <si>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</si>
  <si>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</si>
  <si>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</si>
  <si>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</si>
  <si>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</si>
  <si>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</si>
  <si>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</si>
  <si>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</si>
  <si>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</si>
  <si>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</si>
  <si>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</si>
  <si>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</si>
  <si>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</si>
  <si>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</si>
  <si>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</si>
  <si>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</si>
  <si>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</si>
  <si>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</si>
  <si>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</si>
  <si>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</si>
  <si>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</si>
  <si>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</si>
  <si>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</si>
  <si>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</si>
  <si>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</si>
  <si>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</si>
  <si>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</si>
  <si>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</si>
  <si>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</si>
  <si>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</si>
  <si>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</si>
  <si>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</si>
  <si>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</si>
  <si>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</si>
  <si>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</si>
  <si>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</si>
  <si>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</si>
  <si>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</si>
  <si>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</si>
  <si>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</si>
  <si>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</si>
  <si>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</si>
  <si>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</si>
  <si>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</si>
  <si>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</si>
  <si>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</si>
  <si>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</si>
  <si>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</si>
  <si>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</si>
  <si>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</si>
  <si>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</si>
  <si>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</si>
  <si>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</si>
  <si>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</si>
  <si>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</si>
  <si>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</si>
  <si>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</si>
  <si>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</si>
  <si>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</si>
  <si>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</si>
  <si>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</si>
  <si>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</si>
  <si>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</si>
  <si>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</si>
  <si>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</si>
  <si>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</si>
  <si>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</si>
  <si>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</si>
  <si>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</si>
  <si>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</si>
  <si>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</si>
  <si>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</si>
  <si>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</si>
  <si>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</si>
  <si>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</si>
  <si>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</si>
  <si>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</si>
  <si>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</si>
  <si>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</si>
  <si>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</si>
  <si>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</si>
  <si>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</si>
  <si>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</si>
  <si>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</si>
  <si>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</si>
  <si>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</si>
  <si>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</si>
  <si>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</si>
  <si>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</si>
  <si>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</si>
  <si>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</si>
  <si>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</si>
  <si>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</si>
  <si>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</si>
  <si>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</si>
  <si>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</si>
  <si>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</si>
  <si>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</si>
  <si>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</si>
  <si>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</si>
  <si>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</si>
  <si>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</si>
  <si>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</si>
  <si>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</si>
  <si>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</si>
  <si>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</si>
  <si>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</si>
  <si>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</si>
  <si>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</si>
  <si>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</si>
  <si>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</si>
  <si>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</si>
  <si>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</si>
  <si>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</si>
  <si>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</si>
  <si>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</si>
  <si>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</si>
  <si>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</si>
  <si>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</si>
  <si>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</si>
  <si>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</si>
  <si>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</si>
  <si>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</si>
  <si>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</si>
  <si>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</si>
  <si>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</si>
  <si>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</si>
  <si>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</si>
  <si>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</si>
  <si>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</si>
  <si>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</si>
  <si>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</si>
  <si>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</si>
  <si>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</si>
  <si>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</si>
  <si>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</si>
  <si>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</si>
  <si>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</si>
  <si>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</si>
  <si>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</si>
  <si>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</si>
  <si>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</si>
  <si>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</si>
  <si>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</si>
  <si>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</si>
  <si>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</si>
  <si>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</si>
  <si>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</si>
  <si>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</si>
  <si>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</si>
  <si>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</si>
  <si>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</si>
  <si>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</si>
  <si>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</si>
  <si>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</si>
  <si>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</si>
  <si>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</si>
  <si>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</si>
  <si>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</si>
  <si>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</si>
  <si>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</si>
  <si>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</si>
  <si>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</si>
  <si>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</si>
  <si>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</si>
  <si>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</si>
  <si>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</si>
  <si>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</si>
  <si>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</si>
  <si>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</si>
  <si>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</si>
  <si>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</si>
  <si>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</si>
  <si>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</si>
  <si>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</si>
  <si>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</si>
  <si>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</si>
  <si>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</si>
  <si>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</si>
  <si>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</si>
  <si>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</si>
  <si>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</si>
  <si>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</si>
  <si>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</si>
  <si>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</si>
  <si>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</si>
  <si>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</si>
  <si>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</si>
  <si>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</si>
  <si>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</si>
  <si>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</si>
  <si>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</si>
  <si>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</si>
  <si>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</si>
  <si>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</si>
  <si>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</si>
  <si>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</si>
  <si>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</si>
  <si>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</si>
  <si>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</si>
  <si>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</si>
  <si>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</si>
  <si>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</si>
  <si>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</si>
  <si>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</si>
  <si>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</si>
  <si>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</si>
  <si>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</si>
  <si>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</si>
  <si>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</si>
  <si>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</si>
  <si>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</si>
  <si>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</si>
  <si>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</si>
  <si>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</si>
  <si>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</si>
  <si>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</si>
  <si>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</si>
  <si>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</si>
  <si>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</si>
  <si>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</si>
  <si>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</si>
  <si>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</si>
  <si>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</si>
  <si>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</si>
  <si>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</si>
  <si>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</si>
  <si>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</si>
  <si>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</si>
  <si>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</si>
  <si>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</si>
  <si>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</si>
  <si>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</si>
  <si>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</si>
  <si>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</si>
  <si>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</si>
  <si>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</si>
  <si>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</si>
  <si>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</si>
  <si>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</si>
  <si>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</si>
  <si>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</si>
  <si>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</si>
  <si>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</si>
  <si>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</si>
  <si>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</si>
  <si>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</si>
  <si>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</si>
  <si>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</si>
  <si>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</si>
  <si>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</si>
  <si>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</si>
  <si>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</si>
  <si>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</si>
  <si>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</si>
  <si>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</si>
  <si>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</si>
  <si>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</si>
  <si>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</si>
  <si>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</si>
  <si>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</si>
  <si>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</si>
  <si>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</si>
  <si>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</si>
  <si>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</si>
  <si>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</si>
  <si>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</si>
  <si>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</si>
  <si>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</si>
  <si>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</si>
  <si>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</si>
  <si>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</si>
  <si>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</si>
  <si>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</si>
  <si>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</si>
  <si>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</si>
  <si>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</si>
  <si>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</si>
  <si>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</si>
  <si>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</si>
  <si>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</si>
  <si>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</si>
  <si>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</si>
  <si>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</si>
  <si>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</si>
  <si>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</si>
  <si>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</si>
  <si>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</si>
  <si>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</si>
  <si>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</si>
  <si>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</si>
  <si>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</si>
  <si>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</si>
  <si>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</si>
  <si>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</si>
  <si>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</si>
  <si>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</si>
  <si>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</si>
  <si>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</si>
  <si>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</si>
  <si>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</si>
  <si>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</si>
  <si>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</si>
  <si>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</si>
  <si>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</si>
  <si>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</si>
  <si>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</si>
  <si>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</si>
  <si>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</si>
  <si>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</si>
  <si>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</si>
  <si>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</si>
  <si>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</si>
  <si>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</si>
  <si>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</si>
  <si>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</si>
  <si>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</si>
  <si>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</si>
  <si>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</si>
  <si>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</si>
  <si>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</si>
  <si>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</si>
  <si>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</si>
  <si>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</si>
  <si>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</si>
  <si>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</si>
  <si>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</si>
  <si>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</si>
  <si>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</si>
  <si>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</si>
  <si>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</si>
  <si>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</si>
  <si>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</si>
  <si>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</si>
  <si>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</si>
  <si>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</si>
  <si>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</si>
  <si>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</si>
  <si>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</si>
  <si>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</si>
  <si>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</si>
  <si>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</si>
  <si>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</si>
  <si>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</si>
  <si>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</si>
  <si>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</si>
  <si>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</si>
  <si>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</si>
  <si>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</si>
  <si>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</si>
  <si>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</si>
  <si>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</si>
  <si>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</si>
  <si>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</si>
  <si>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</si>
  <si>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</si>
  <si>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</si>
  <si>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</si>
  <si>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</si>
  <si>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</si>
  <si>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</si>
  <si>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</si>
  <si>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</si>
  <si>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</si>
  <si>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</si>
  <si>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</si>
  <si>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</si>
  <si>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</si>
  <si>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</si>
  <si>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</si>
  <si>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</si>
  <si>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</si>
  <si>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</si>
  <si>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</si>
  <si>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</si>
  <si>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</si>
  <si>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</si>
  <si>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</si>
  <si>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</si>
  <si>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</si>
  <si>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</si>
  <si>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</si>
  <si>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</si>
  <si>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</si>
  <si>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</si>
  <si>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</si>
  <si>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</si>
  <si>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</si>
  <si>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</si>
  <si>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</si>
  <si>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</si>
  <si>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</si>
  <si>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</si>
  <si>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</si>
  <si>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</si>
  <si>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</si>
  <si>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</si>
  <si>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</si>
  <si>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</si>
  <si>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</si>
  <si>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</si>
  <si>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</si>
  <si>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</si>
  <si>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</si>
  <si>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</si>
  <si>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</si>
  <si>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</si>
  <si>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</si>
  <si>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</si>
  <si>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</si>
  <si>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</si>
  <si>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</si>
  <si>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</si>
  <si>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</si>
  <si>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</si>
  <si>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</si>
  <si>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</si>
  <si>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</si>
  <si>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</si>
  <si>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</si>
  <si>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</si>
  <si>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</si>
  <si>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</si>
  <si>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</si>
  <si>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</si>
  <si>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</si>
  <si>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</si>
  <si>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</si>
  <si>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</si>
  <si>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</si>
  <si>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</si>
  <si>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</si>
  <si>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</si>
  <si>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</si>
  <si>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</si>
  <si>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</si>
  <si>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</si>
  <si>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</si>
  <si>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</si>
  <si>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</si>
  <si>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</si>
  <si>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</si>
  <si>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</si>
  <si>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</si>
  <si>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</si>
  <si>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</si>
  <si>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</si>
  <si>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</si>
  <si>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</si>
  <si>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</si>
  <si>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</si>
  <si>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</si>
  <si>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</si>
  <si>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</si>
  <si>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</si>
  <si>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</si>
  <si>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</si>
  <si>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</si>
  <si>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</si>
  <si>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</si>
  <si>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</si>
  <si>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</si>
  <si>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</si>
  <si>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</si>
  <si>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</si>
  <si>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</si>
  <si>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</si>
  <si>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</si>
  <si>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</si>
  <si>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</si>
  <si>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</si>
  <si>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</si>
  <si>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</si>
  <si>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</si>
  <si>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</si>
  <si>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</si>
  <si>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</si>
  <si>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</si>
  <si>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</si>
  <si>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</si>
  <si>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</si>
  <si>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</si>
  <si>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</si>
  <si>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</si>
  <si>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</si>
  <si>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</si>
  <si>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</si>
  <si>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</si>
  <si>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</si>
  <si>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</si>
  <si>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</si>
  <si>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</si>
  <si>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</si>
  <si>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</si>
  <si>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</si>
  <si>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</si>
  <si>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</si>
  <si>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</si>
  <si>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</si>
  <si>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</si>
  <si>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</si>
  <si>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</si>
  <si>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</si>
  <si>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</si>
  <si>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</si>
  <si>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</si>
  <si>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</si>
  <si>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</si>
  <si>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</si>
  <si>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</si>
  <si>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</si>
  <si>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</si>
  <si>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</si>
  <si>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</si>
  <si>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</si>
  <si>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</si>
  <si>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</si>
  <si>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</si>
  <si>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</si>
  <si>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</si>
  <si>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</si>
  <si>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</si>
  <si>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</si>
  <si>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</si>
  <si>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</si>
  <si>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</si>
  <si>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</si>
  <si>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</si>
  <si>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</si>
  <si>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</si>
  <si>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</si>
  <si>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</si>
  <si>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</si>
  <si>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</si>
  <si>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</si>
  <si>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</si>
  <si>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</si>
  <si>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</si>
  <si>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</si>
  <si>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</si>
  <si>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</si>
  <si>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</si>
  <si>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</si>
  <si>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</si>
  <si>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</si>
  <si>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</si>
  <si>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</si>
  <si>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</si>
  <si>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</si>
  <si>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</si>
  <si>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</si>
  <si>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</si>
  <si>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</si>
  <si>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</si>
  <si>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</si>
  <si>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</si>
  <si>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</si>
  <si>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</si>
  <si>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</si>
  <si>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</si>
  <si>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</si>
  <si>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</si>
  <si>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</si>
  <si>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</si>
  <si>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</si>
  <si>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</si>
  <si>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</si>
  <si>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</si>
  <si>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</si>
  <si>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</si>
  <si>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</si>
  <si>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</si>
  <si>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</si>
  <si>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</si>
  <si>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</si>
  <si>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</si>
  <si>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</si>
  <si>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</si>
  <si>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</si>
  <si>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</si>
  <si>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</si>
  <si>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</si>
  <si>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</si>
  <si>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</si>
  <si>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</si>
  <si>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</si>
  <si>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</si>
  <si>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</si>
  <si>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</si>
  <si>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</si>
  <si>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</si>
  <si>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</si>
  <si>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</si>
  <si>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</si>
  <si>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</si>
  <si>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</si>
  <si>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</si>
  <si>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</si>
  <si>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</si>
  <si>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</si>
  <si>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</si>
  <si>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</si>
  <si>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</si>
  <si>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</si>
  <si>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</si>
  <si>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</si>
  <si>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</si>
  <si>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</si>
  <si>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</si>
  <si>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</si>
  <si>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</si>
  <si>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</si>
  <si>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</si>
  <si>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</si>
  <si>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</si>
  <si>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</si>
  <si>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</si>
  <si>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</si>
  <si>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</si>
  <si>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</si>
  <si>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</si>
  <si>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</si>
  <si>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</si>
  <si>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</si>
  <si>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</si>
  <si>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</si>
  <si>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</si>
  <si>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</si>
  <si>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</si>
  <si>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</si>
  <si>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</si>
  <si>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</si>
  <si>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</si>
  <si>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</si>
  <si>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</si>
  <si>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</si>
  <si>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</si>
  <si>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</si>
  <si>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</si>
  <si>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</si>
  <si>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</si>
  <si>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</si>
  <si>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</si>
  <si>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</si>
  <si>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</si>
  <si>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</si>
  <si>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</si>
  <si>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</si>
  <si>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</si>
  <si>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</si>
  <si>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</si>
  <si>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</si>
  <si>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</si>
  <si>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</si>
  <si>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</si>
  <si>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</si>
  <si>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</si>
  <si>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</si>
  <si>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</si>
  <si>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</si>
  <si>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</si>
  <si>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</si>
  <si>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</si>
  <si>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</si>
  <si>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</si>
  <si>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</si>
  <si>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</si>
  <si>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</si>
  <si>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</si>
  <si>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</si>
  <si>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</si>
  <si>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</si>
  <si>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</si>
  <si>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</si>
  <si>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</si>
  <si>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</si>
  <si>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</si>
  <si>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</si>
  <si>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</si>
  <si>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</si>
  <si>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</si>
  <si>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</si>
  <si>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</si>
  <si>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</si>
  <si>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</si>
  <si>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</si>
  <si>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</si>
  <si>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</si>
  <si>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</si>
  <si>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</si>
  <si>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</si>
  <si>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</si>
  <si>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</si>
  <si>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</si>
  <si>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</si>
  <si>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</si>
  <si>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</si>
  <si>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</si>
  <si>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</si>
  <si>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</si>
  <si>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</si>
  <si>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</si>
  <si>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</si>
  <si>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</si>
  <si>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</si>
  <si>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</si>
  <si>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</si>
  <si>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</si>
  <si>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</si>
  <si>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</si>
  <si>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</si>
  <si>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</si>
  <si>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</si>
  <si>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</si>
  <si>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</si>
  <si>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</si>
  <si>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</si>
  <si>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</si>
  <si>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</si>
  <si>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</si>
  <si>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</si>
  <si>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</si>
  <si>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</si>
  <si>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</si>
  <si>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</si>
  <si>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</si>
  <si>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</si>
  <si>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</si>
  <si>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</si>
  <si>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</si>
  <si>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</si>
  <si>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</si>
  <si>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</si>
  <si>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</si>
  <si>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</si>
  <si>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</si>
  <si>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</si>
  <si>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</si>
  <si>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</si>
  <si>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</si>
  <si>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</si>
  <si>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</si>
  <si>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</si>
  <si>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</si>
  <si>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</si>
  <si>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</si>
  <si>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</si>
  <si>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</si>
  <si>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</si>
  <si>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</si>
  <si>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</si>
  <si>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</si>
  <si>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</si>
  <si>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</si>
  <si>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</si>
  <si>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</si>
  <si>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</si>
  <si>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</si>
  <si>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</si>
  <si>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</si>
  <si>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</si>
  <si>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</si>
  <si>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</si>
  <si>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</si>
  <si>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</si>
  <si>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</si>
  <si>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</si>
  <si>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</si>
  <si>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</si>
  <si>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</si>
  <si>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</si>
  <si>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</si>
  <si>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</si>
  <si>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</si>
  <si>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</si>
  <si>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</si>
  <si>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</si>
  <si>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</si>
  <si>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</si>
  <si>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</si>
  <si>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</si>
  <si>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</si>
  <si>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</si>
  <si>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</si>
  <si>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</si>
  <si>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</si>
  <si>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</si>
  <si>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</si>
  <si>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</si>
  <si>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</si>
  <si>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</si>
  <si>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</si>
  <si>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</si>
  <si>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</si>
  <si>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</si>
  <si>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</si>
  <si>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</si>
  <si>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</si>
  <si>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</si>
  <si>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</si>
  <si>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</si>
  <si>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</si>
  <si>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</si>
  <si>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</si>
  <si>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</si>
  <si>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</si>
  <si>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</si>
  <si>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</si>
  <si>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</si>
  <si>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</si>
  <si>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</si>
  <si>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</si>
  <si>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</si>
  <si>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</si>
  <si>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</si>
  <si>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</si>
  <si>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</si>
  <si>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</si>
  <si>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</si>
  <si>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</si>
  <si>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</si>
  <si>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</si>
  <si>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</si>
  <si>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</si>
  <si>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</si>
  <si>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</si>
  <si>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</si>
  <si>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</si>
  <si>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</si>
  <si>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</si>
  <si>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</si>
  <si>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</si>
  <si>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</si>
  <si>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</si>
  <si>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</si>
  <si>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</si>
  <si>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</si>
  <si>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</si>
  <si>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</si>
  <si>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</si>
  <si>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</si>
  <si>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</si>
  <si>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</si>
  <si>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</si>
  <si>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</si>
  <si>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</si>
  <si>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</si>
  <si>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</si>
  <si>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</si>
  <si>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</si>
  <si>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</si>
  <si>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</si>
  <si>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</si>
  <si>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</si>
  <si>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</si>
  <si>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</si>
  <si>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</si>
  <si>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</si>
  <si>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</si>
  <si>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</si>
  <si>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</si>
  <si>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</si>
  <si>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</si>
  <si>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</si>
  <si>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</si>
  <si>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</si>
  <si>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</si>
  <si>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</si>
  <si>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</si>
  <si>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</si>
  <si>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</si>
  <si>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</si>
  <si>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</si>
  <si>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</si>
  <si>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</si>
  <si>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</si>
  <si>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</si>
  <si>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</si>
  <si>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</si>
  <si>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</si>
  <si>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</si>
  <si>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</si>
  <si>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</si>
  <si>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</si>
  <si>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</si>
  <si>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</si>
  <si>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</si>
  <si>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</si>
  <si>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</si>
  <si>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</si>
  <si>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</si>
  <si>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</si>
  <si>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</si>
  <si>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</si>
  <si>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</si>
  <si>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</si>
  <si>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</si>
  <si>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</si>
  <si>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</si>
  <si>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</si>
  <si>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</si>
  <si>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</si>
  <si>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</si>
  <si>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</si>
  <si>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</si>
  <si>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</si>
  <si>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</si>
  <si>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</si>
  <si>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</si>
  <si>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</si>
  <si>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</si>
  <si>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</si>
  <si>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</si>
  <si>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</si>
  <si>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</si>
  <si>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</si>
  <si>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</si>
  <si>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</si>
  <si>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</si>
  <si>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</si>
  <si>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</si>
  <si>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</si>
  <si>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</si>
  <si>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</si>
  <si>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</si>
  <si>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</si>
  <si>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</si>
  <si>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</si>
  <si>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</si>
  <si>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</si>
  <si>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</si>
  <si>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</si>
  <si>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</si>
  <si>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</si>
  <si>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</si>
  <si>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</si>
  <si>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</si>
  <si>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</si>
  <si>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</si>
  <si>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</si>
  <si>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</si>
  <si>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</si>
  <si>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</si>
  <si>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</si>
  <si>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</si>
  <si>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</si>
  <si>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</si>
  <si>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</si>
  <si>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</si>
  <si>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</si>
  <si>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</si>
  <si>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</si>
  <si>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</si>
  <si>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</si>
  <si>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</si>
  <si>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</si>
  <si>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</si>
  <si>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</si>
  <si>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</si>
  <si>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</si>
  <si>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</si>
  <si>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</si>
  <si>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</si>
  <si>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</si>
  <si>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</si>
  <si>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</si>
  <si>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</si>
  <si>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</si>
  <si>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</si>
  <si>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</si>
  <si>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</si>
  <si>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</si>
  <si>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</si>
  <si>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</si>
  <si>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</si>
  <si>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</si>
  <si>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</si>
  <si>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</si>
  <si>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</si>
  <si>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</si>
  <si>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</si>
  <si>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</si>
  <si>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</si>
  <si>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</si>
  <si>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</si>
  <si>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</si>
  <si>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</si>
  <si>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</si>
  <si>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</si>
  <si>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</si>
  <si>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</si>
  <si>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</si>
  <si>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</si>
  <si>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</si>
  <si>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</si>
  <si>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</si>
  <si>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</si>
  <si>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</si>
  <si>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</si>
  <si>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</si>
  <si>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</si>
  <si>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</si>
  <si>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</si>
  <si>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</si>
  <si>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</si>
  <si>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</si>
  <si>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</si>
  <si>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</si>
  <si>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</si>
  <si>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</si>
  <si>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</si>
  <si>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</si>
  <si>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</si>
  <si>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</si>
  <si>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</si>
  <si>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</si>
  <si>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</si>
  <si>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</si>
  <si>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</si>
  <si>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</si>
  <si>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</si>
  <si>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</si>
  <si>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</si>
  <si>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</si>
  <si>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</si>
  <si>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</si>
  <si>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</si>
  <si>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</si>
  <si>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</si>
  <si>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</si>
  <si>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</si>
  <si>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</si>
  <si>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</si>
  <si>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</si>
  <si>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</si>
  <si>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</si>
  <si>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</si>
  <si>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</si>
  <si>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</si>
  <si>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</si>
  <si>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</si>
  <si>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</si>
  <si>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</si>
  <si>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</si>
  <si>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</si>
  <si>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</si>
  <si>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</si>
  <si>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</si>
  <si>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</si>
  <si>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</si>
  <si>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</si>
  <si>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</si>
  <si>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</si>
  <si>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</si>
  <si>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</si>
  <si>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</si>
  <si>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</si>
  <si>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</si>
  <si>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</si>
  <si>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</si>
  <si>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</si>
  <si>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</si>
  <si>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</si>
  <si>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</si>
  <si>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</si>
  <si>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</si>
  <si>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</si>
  <si>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</si>
  <si>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</si>
  <si>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</si>
  <si>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</si>
  <si>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</si>
  <si>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</si>
  <si>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</si>
  <si>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</si>
  <si>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</si>
  <si>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</si>
  <si>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</si>
  <si>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</si>
  <si>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</si>
  <si>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</si>
  <si>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</si>
  <si>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</si>
  <si>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</si>
  <si>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</si>
  <si>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</si>
  <si>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</si>
  <si>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</si>
  <si>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</si>
  <si>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</si>
  <si>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</si>
  <si>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</si>
  <si>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</si>
  <si>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</si>
  <si>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</si>
  <si>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</si>
  <si>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</si>
  <si>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</si>
  <si>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</si>
  <si>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</si>
  <si>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</si>
  <si>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</si>
  <si>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</si>
  <si>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</si>
  <si>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</si>
  <si>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</si>
  <si>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</si>
  <si>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</si>
  <si>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</si>
  <si>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</si>
  <si>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</si>
  <si>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</si>
  <si>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</si>
  <si>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</si>
  <si>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</si>
  <si>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</si>
  <si>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</si>
  <si>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</si>
  <si>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</si>
  <si>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</si>
  <si>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</si>
  <si>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</si>
  <si>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</si>
  <si>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</si>
  <si>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</si>
  <si>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</si>
  <si>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</si>
  <si>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</si>
  <si>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</si>
  <si>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</si>
  <si>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</si>
  <si>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</si>
  <si>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</si>
  <si>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</si>
  <si>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</si>
  <si>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</si>
  <si>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</si>
  <si>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</si>
  <si>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</si>
  <si>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</si>
  <si>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</si>
  <si>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</si>
  <si>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</si>
  <si>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</si>
  <si>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</si>
  <si>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</si>
  <si>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</si>
  <si>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</si>
  <si>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</si>
  <si>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</si>
  <si>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</si>
  <si>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</si>
  <si>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</si>
  <si>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</si>
  <si>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</si>
  <si>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</si>
  <si>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</si>
  <si>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</si>
  <si>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</si>
  <si>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</si>
  <si>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</si>
  <si>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</si>
  <si>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</si>
  <si>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</si>
  <si>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</si>
  <si>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</si>
  <si>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</si>
  <si>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</si>
  <si>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</si>
  <si>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</si>
  <si>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</si>
  <si>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</si>
  <si>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</si>
  <si>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</si>
  <si>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</si>
  <si>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</si>
  <si>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</si>
  <si>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</si>
  <si>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</si>
  <si>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</si>
  <si>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</si>
  <si>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</si>
  <si>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</si>
  <si>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</si>
  <si>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</si>
  <si>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</si>
  <si>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</si>
  <si>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</si>
  <si>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</si>
  <si>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</si>
  <si>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</si>
  <si>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</si>
  <si>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</si>
  <si>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</si>
  <si>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</si>
  <si>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</si>
  <si>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</si>
  <si>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</si>
  <si>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</si>
  <si>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</si>
  <si>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</si>
  <si>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</si>
  <si>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</si>
  <si>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</si>
  <si>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</si>
  <si>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</si>
  <si>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</si>
  <si>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</si>
  <si>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</si>
  <si>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</si>
  <si>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</si>
  <si>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</si>
  <si>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</si>
  <si>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</si>
  <si>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</si>
  <si>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</si>
  <si>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</si>
  <si>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</si>
  <si>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</si>
  <si>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</si>
  <si>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</si>
  <si>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</si>
  <si>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</si>
  <si>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</si>
  <si>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</si>
  <si>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</si>
  <si>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</si>
  <si>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</si>
  <si>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</si>
  <si>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</si>
  <si>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</si>
  <si>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</si>
  <si>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</si>
  <si>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</si>
  <si>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</si>
  <si>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</si>
  <si>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</si>
  <si>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</si>
  <si>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</si>
  <si>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</si>
  <si>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</si>
  <si>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</si>
  <si>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</si>
  <si>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</si>
  <si>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</si>
  <si>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</si>
  <si>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</si>
  <si>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</si>
  <si>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</si>
  <si>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</si>
  <si>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</si>
  <si>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</si>
  <si>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</si>
  <si>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</si>
  <si>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</si>
  <si>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</si>
  <si>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</si>
  <si>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</si>
  <si>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</si>
  <si>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</si>
  <si>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</si>
  <si>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</si>
  <si>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</si>
  <si>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</si>
  <si>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</si>
  <si>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</si>
  <si>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</si>
  <si>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</si>
  <si>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</si>
  <si>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</si>
  <si>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</si>
  <si>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</si>
  <si>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</si>
  <si>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</si>
  <si>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</si>
  <si>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</si>
  <si>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</si>
  <si>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</si>
  <si>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</si>
  <si>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</si>
  <si>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</si>
  <si>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</si>
  <si>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</si>
  <si>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</si>
  <si>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</si>
  <si>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</si>
  <si>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</si>
  <si>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</si>
  <si>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</si>
  <si>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</si>
  <si>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</si>
  <si>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</si>
  <si>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</si>
  <si>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</si>
  <si>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</si>
  <si>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</si>
  <si>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</si>
  <si>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</si>
  <si>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</si>
  <si>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</si>
  <si>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</si>
  <si>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</si>
  <si>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</si>
  <si>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</si>
  <si>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</si>
  <si>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</si>
  <si>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</si>
  <si>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</si>
  <si>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</si>
  <si>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</si>
  <si>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</si>
  <si>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</si>
  <si>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</si>
  <si>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</si>
  <si>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</si>
  <si>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</si>
  <si>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</si>
  <si>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</si>
  <si>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</si>
  <si>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</si>
  <si>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</si>
  <si>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</si>
  <si>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</si>
  <si>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</si>
  <si>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</si>
  <si>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</si>
  <si>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</si>
  <si>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</si>
  <si>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</si>
  <si>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</si>
  <si>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</si>
  <si>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</si>
  <si>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</si>
  <si>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</si>
  <si>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</si>
  <si>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</si>
  <si>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</si>
  <si>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</si>
  <si>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</si>
  <si>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</si>
  <si>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</si>
  <si>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</si>
  <si>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</si>
  <si>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</si>
  <si>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</si>
  <si>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</si>
  <si>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</si>
  <si>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</si>
  <si>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</si>
  <si>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</si>
  <si>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</si>
  <si>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</si>
  <si>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</si>
  <si>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</si>
  <si>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</si>
  <si>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</si>
  <si>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</si>
  <si>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</si>
  <si>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</si>
  <si>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</si>
  <si>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</si>
  <si>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</si>
  <si>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</si>
  <si>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</si>
  <si>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</si>
  <si>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</si>
  <si>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</si>
  <si>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</si>
  <si>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</si>
  <si>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</si>
  <si>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</si>
  <si>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</si>
  <si>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</si>
  <si>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</si>
  <si>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</si>
  <si>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</si>
  <si>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</si>
  <si>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</si>
  <si>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</si>
  <si>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</si>
  <si>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</si>
  <si>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</si>
  <si>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</si>
  <si>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</si>
  <si>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</si>
  <si>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</si>
  <si>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</si>
  <si>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</si>
  <si>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</si>
  <si>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</si>
  <si>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</si>
  <si>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</si>
  <si>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</si>
  <si>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</si>
  <si>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</si>
  <si>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</si>
  <si>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</si>
  <si>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</si>
  <si>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</si>
  <si>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</si>
  <si>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</si>
  <si>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</si>
  <si>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</si>
  <si>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</si>
  <si>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</si>
  <si>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</si>
  <si>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</si>
  <si>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</si>
  <si>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</si>
  <si>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</si>
  <si>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</si>
  <si>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</si>
  <si>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</si>
  <si>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</si>
  <si>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</si>
  <si>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</si>
  <si>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</si>
  <si>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</si>
  <si>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</si>
  <si>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</si>
  <si>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</si>
  <si>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</si>
  <si>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</si>
  <si>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</si>
  <si>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</si>
  <si>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</si>
  <si>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</si>
  <si>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</si>
  <si>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</si>
  <si>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</si>
  <si>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</si>
  <si>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</si>
  <si>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</si>
  <si>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</si>
  <si>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</si>
  <si>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</si>
  <si>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</si>
  <si>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</si>
  <si>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</si>
  <si>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</si>
  <si>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</si>
  <si>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</si>
  <si>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</si>
  <si>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</si>
  <si>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</si>
  <si>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</si>
  <si>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</si>
  <si>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</si>
  <si>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</si>
  <si>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</si>
  <si>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</si>
  <si>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</si>
  <si>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</si>
  <si>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</si>
  <si>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</si>
  <si>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</si>
  <si>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</si>
  <si>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</si>
  <si>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</si>
  <si>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</si>
  <si>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</si>
  <si>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</si>
  <si>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</si>
  <si>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</si>
  <si>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</si>
  <si>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</si>
  <si>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</si>
  <si>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</si>
  <si>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</si>
  <si>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</si>
  <si>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</si>
  <si>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</si>
  <si>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</si>
  <si>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</si>
  <si>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</si>
  <si>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</si>
  <si>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</si>
  <si>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</si>
  <si>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</si>
  <si>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</si>
  <si>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</si>
  <si>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</si>
  <si>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</si>
  <si>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</si>
  <si>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</si>
  <si>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</si>
  <si>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</si>
  <si>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</si>
  <si>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</si>
  <si>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</si>
  <si>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</si>
  <si>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</si>
  <si>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</si>
  <si>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</si>
  <si>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</si>
  <si>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</si>
  <si>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</si>
  <si>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</si>
  <si>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</si>
  <si>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</si>
  <si>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</si>
  <si>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</si>
  <si>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</si>
  <si>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</si>
  <si>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</si>
  <si>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</si>
  <si>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</si>
  <si>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</si>
  <si>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</si>
  <si>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</si>
  <si>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</si>
  <si>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</si>
  <si>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</si>
  <si>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</si>
  <si>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</si>
  <si>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</si>
  <si>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</si>
  <si>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</si>
  <si>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</si>
  <si>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</si>
  <si>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</si>
  <si>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</si>
  <si>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</si>
  <si>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</si>
  <si>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</si>
  <si>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</si>
  <si>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</si>
  <si>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</si>
  <si>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</si>
  <si>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</si>
  <si>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</si>
  <si>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</si>
  <si>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</si>
  <si>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</si>
  <si>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</si>
  <si>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</si>
  <si>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</si>
  <si>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</si>
  <si>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</si>
  <si>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</si>
  <si>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</si>
  <si>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</si>
  <si>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</si>
  <si>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</si>
  <si>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</si>
  <si>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</si>
  <si>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</si>
  <si>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</si>
  <si>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</si>
  <si>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</si>
  <si>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</si>
  <si>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</si>
  <si>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</si>
  <si>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</si>
  <si>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</si>
  <si>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</si>
  <si>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</si>
  <si>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</si>
  <si>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</si>
  <si>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</si>
  <si>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</si>
  <si>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</si>
  <si>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</si>
  <si>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</si>
  <si>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</si>
  <si>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</si>
  <si>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</si>
  <si>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</si>
  <si>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</si>
  <si>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</si>
  <si>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</si>
  <si>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</si>
  <si>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</si>
  <si>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</si>
  <si>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</si>
  <si>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</si>
  <si>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</si>
  <si>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</si>
  <si>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</si>
  <si>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</si>
  <si>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</si>
  <si>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</si>
  <si>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</si>
  <si>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</si>
  <si>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</si>
  <si>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</si>
  <si>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</si>
  <si>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</si>
  <si>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</si>
  <si>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</si>
  <si>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</si>
  <si>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</si>
  <si>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</si>
  <si>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</si>
  <si>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</si>
  <si>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</si>
  <si>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</si>
  <si>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</si>
  <si>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</si>
  <si>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</si>
  <si>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</si>
  <si>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</si>
  <si>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</si>
  <si>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</si>
  <si>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</si>
  <si>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</si>
  <si>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</si>
  <si>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</si>
  <si>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</si>
  <si>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</si>
  <si>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</si>
  <si>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</si>
  <si>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</si>
  <si>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</si>
  <si>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</si>
  <si>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</si>
  <si>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</si>
  <si>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</si>
  <si>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</si>
  <si>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</si>
  <si>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</si>
  <si>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</si>
  <si>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</si>
  <si>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</si>
  <si>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</si>
  <si>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</si>
  <si>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</si>
  <si>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</si>
  <si>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</si>
  <si>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</si>
  <si>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</si>
  <si>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</si>
  <si>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</si>
  <si>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</si>
  <si>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</si>
  <si>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</si>
  <si>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</si>
  <si>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</si>
  <si>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</si>
  <si>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</si>
  <si>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</si>
  <si>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</si>
  <si>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</si>
  <si>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</si>
  <si>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</si>
  <si>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</si>
  <si>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</si>
  <si>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</si>
  <si>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</si>
  <si>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</si>
  <si>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</si>
  <si>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</si>
  <si>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</si>
  <si>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</si>
  <si>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</si>
  <si>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</si>
  <si>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</si>
  <si>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</si>
  <si>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</si>
  <si>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</si>
  <si>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</si>
  <si>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</si>
  <si>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</si>
  <si>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</si>
  <si>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</si>
  <si>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</si>
  <si>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</si>
  <si>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</si>
  <si>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</si>
  <si>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</si>
  <si>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</si>
  <si>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</si>
  <si>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</si>
  <si>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</si>
  <si>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</si>
  <si>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</si>
  <si>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</si>
  <si>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</si>
  <si>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</si>
  <si>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</si>
  <si>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</si>
  <si>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</si>
  <si>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</si>
  <si>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</si>
  <si>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</si>
  <si>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</si>
  <si>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</si>
  <si>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</si>
  <si>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</si>
  <si>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</si>
  <si>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</si>
  <si>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</si>
  <si>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</si>
  <si>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</si>
  <si>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</si>
  <si>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</si>
  <si>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</si>
  <si>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</si>
  <si>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</si>
  <si>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</si>
  <si>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</si>
  <si>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</si>
  <si>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</si>
  <si>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</si>
  <si>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</si>
  <si>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</si>
  <si>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</si>
  <si>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</si>
  <si>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</si>
  <si>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</si>
  <si>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</si>
  <si>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</si>
  <si>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</si>
  <si>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</si>
  <si>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</si>
  <si>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</si>
  <si>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</si>
  <si>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</si>
  <si>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</si>
  <si>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</si>
  <si>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</si>
  <si>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</si>
  <si>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</si>
  <si>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</si>
  <si>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</si>
  <si>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</si>
  <si>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</si>
  <si>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</si>
  <si>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</si>
  <si>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</si>
  <si>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</si>
  <si>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</si>
  <si>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</si>
  <si>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</si>
  <si>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</si>
  <si>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</si>
  <si>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</si>
  <si>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</si>
  <si>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</si>
  <si>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</si>
  <si>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</si>
  <si>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</si>
  <si>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</si>
  <si>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</si>
  <si>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</si>
  <si>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</si>
  <si>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</si>
  <si>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</si>
  <si>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</si>
  <si>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</si>
  <si>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</si>
  <si>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</si>
  <si>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</si>
  <si>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</si>
  <si>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</si>
  <si>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</si>
  <si>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</si>
  <si>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</si>
  <si>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</si>
  <si>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</si>
  <si>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</si>
  <si>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</si>
  <si>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</si>
  <si>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</si>
  <si>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</si>
  <si>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</si>
  <si>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</si>
  <si>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</si>
  <si>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</si>
  <si>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</si>
  <si>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</si>
  <si>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</si>
  <si>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</si>
  <si>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</si>
  <si>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</si>
  <si>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</si>
  <si>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</si>
  <si>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</si>
  <si>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</si>
  <si>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</si>
  <si>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</si>
  <si>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</si>
  <si>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</si>
  <si>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</si>
  <si>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</si>
  <si>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</si>
  <si>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</si>
  <si>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</si>
  <si>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</si>
  <si>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</si>
  <si>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</si>
  <si>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</si>
  <si>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</si>
  <si>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</si>
  <si>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</si>
  <si>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</si>
  <si>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</si>
  <si>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</si>
  <si>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</si>
  <si>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</si>
  <si>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</si>
  <si>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</si>
  <si>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</si>
  <si>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</si>
  <si>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</si>
  <si>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</si>
  <si>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</si>
  <si>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</si>
  <si>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</si>
  <si>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</si>
  <si>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</si>
  <si>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</si>
  <si>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</si>
  <si>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</si>
  <si>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</si>
  <si>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</si>
  <si>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</si>
  <si>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</si>
  <si>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</si>
  <si>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</si>
  <si>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</si>
  <si>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</si>
  <si>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</si>
  <si>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</si>
  <si>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</si>
  <si>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</si>
  <si>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</si>
  <si>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</si>
  <si>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</si>
  <si>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</si>
  <si>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</si>
  <si>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</si>
  <si>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</si>
  <si>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</si>
  <si>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</si>
  <si>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</si>
  <si>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</si>
  <si>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</si>
  <si>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</si>
  <si>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</si>
  <si>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</si>
  <si>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</si>
  <si>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</si>
  <si>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</si>
  <si>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</si>
  <si>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</si>
  <si>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</si>
  <si>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</si>
  <si>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</si>
  <si>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</si>
  <si>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</si>
  <si>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</si>
  <si>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</si>
  <si>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</si>
  <si>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</si>
  <si>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</si>
  <si>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</si>
  <si>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</si>
  <si>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</si>
  <si>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</si>
  <si>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</si>
  <si>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</si>
  <si>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</si>
  <si>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</si>
  <si>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</si>
  <si>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</si>
  <si>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</si>
  <si>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</si>
  <si>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</si>
  <si>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</si>
  <si>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</si>
  <si>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</si>
  <si>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</si>
  <si>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</si>
  <si>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</si>
  <si>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</si>
  <si>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</si>
  <si>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</si>
  <si>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</si>
  <si>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</si>
  <si>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</si>
  <si>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</si>
  <si>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</si>
  <si>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</si>
  <si>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</si>
  <si>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</si>
  <si>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</si>
  <si>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</si>
  <si>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</si>
  <si>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</si>
  <si>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</si>
  <si>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</si>
  <si>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</si>
  <si>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</si>
  <si>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</si>
  <si>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</si>
  <si>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</si>
  <si>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</si>
  <si>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</si>
  <si>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</si>
  <si>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</si>
  <si>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</si>
  <si>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</si>
  <si>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</si>
  <si>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</si>
  <si>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</si>
  <si>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</si>
  <si>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</si>
  <si>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</si>
  <si>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</si>
  <si>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</si>
  <si>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</si>
  <si>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</si>
  <si>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</si>
  <si>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</si>
  <si>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</si>
  <si>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</si>
  <si>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</si>
  <si>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</si>
  <si>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</si>
  <si>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</si>
  <si>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</si>
  <si>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</si>
  <si>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</si>
  <si>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</si>
  <si>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</si>
  <si>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</si>
  <si>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</si>
  <si>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</si>
  <si>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</si>
  <si>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</si>
  <si>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</si>
  <si>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</si>
  <si>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</si>
  <si>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</si>
  <si>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</si>
  <si>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</si>
  <si>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</si>
  <si>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</si>
  <si>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</si>
  <si>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</si>
  <si>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</si>
  <si>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</si>
  <si>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</si>
  <si>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</si>
  <si>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</si>
  <si>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</si>
  <si>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</si>
  <si>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</si>
  <si>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</si>
  <si>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</si>
  <si>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</si>
  <si>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</si>
  <si>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</si>
  <si>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</si>
  <si>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</si>
  <si>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</si>
  <si>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</si>
  <si>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</si>
  <si>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</si>
  <si>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</si>
  <si>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</si>
  <si>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</si>
  <si>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</si>
  <si>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</si>
  <si>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</si>
  <si>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</si>
  <si>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</si>
  <si>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</si>
  <si>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</si>
  <si>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</si>
  <si>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</si>
  <si>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</si>
  <si>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</si>
  <si>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</si>
  <si>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</si>
  <si>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</si>
  <si>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</si>
  <si>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</si>
  <si>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</si>
  <si>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</si>
  <si>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</si>
  <si>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</si>
  <si>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</si>
  <si>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</si>
  <si>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</si>
  <si>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</si>
  <si>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</si>
  <si>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</si>
  <si>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</si>
  <si>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</si>
  <si>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</si>
  <si>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</si>
  <si>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</si>
  <si>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</si>
  <si>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</si>
  <si>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</si>
  <si>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</si>
  <si>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</si>
  <si>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</si>
  <si>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</si>
  <si>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</si>
  <si>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</si>
  <si>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</si>
  <si>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</si>
  <si>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</si>
  <si>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</si>
  <si>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</si>
  <si>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</si>
  <si>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</si>
  <si>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</si>
  <si>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</si>
  <si>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</si>
  <si>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</si>
  <si>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</si>
  <si>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</si>
  <si>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</si>
  <si>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</si>
  <si>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</si>
  <si>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</si>
  <si>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</si>
  <si>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</si>
  <si>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</si>
  <si>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</si>
  <si>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</si>
  <si>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</si>
  <si>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</si>
  <si>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</si>
  <si>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</si>
  <si>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</si>
  <si>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</si>
  <si>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</si>
  <si>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</si>
  <si>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</si>
  <si>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</si>
  <si>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</si>
  <si>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</si>
  <si>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</si>
  <si>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</si>
  <si>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</si>
  <si>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</si>
  <si>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</si>
  <si>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</si>
  <si>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</si>
  <si>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</si>
  <si>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</si>
  <si>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</si>
  <si>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</si>
  <si>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</si>
  <si>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</si>
  <si>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</si>
  <si>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</si>
  <si>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</si>
  <si>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</si>
  <si>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</si>
  <si>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</si>
  <si>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</si>
  <si>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</si>
  <si>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</si>
  <si>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</si>
  <si>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</si>
  <si>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</si>
  <si>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</si>
  <si>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</si>
  <si>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</si>
  <si>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</si>
  <si>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</si>
  <si>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</si>
  <si>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</si>
  <si>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</si>
  <si>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</si>
  <si>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</si>
  <si>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</si>
  <si>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</si>
  <si>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</si>
  <si>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</si>
  <si>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</si>
  <si>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</si>
  <si>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</si>
  <si>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</si>
  <si>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</si>
  <si>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</si>
  <si>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</si>
  <si>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</si>
  <si>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</si>
  <si>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</si>
  <si>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</si>
  <si>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</si>
  <si>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</si>
  <si>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</si>
  <si>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</si>
  <si>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</si>
  <si>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</si>
  <si>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</si>
  <si>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</si>
  <si>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</si>
  <si>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</si>
  <si>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</si>
  <si>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</si>
  <si>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</si>
  <si>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</si>
  <si>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</si>
  <si>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</si>
  <si>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</si>
  <si>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</si>
  <si>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</si>
  <si>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</si>
  <si>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</si>
  <si>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</si>
  <si>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</si>
  <si>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</si>
  <si>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</si>
  <si>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</si>
  <si>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</si>
  <si>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</si>
  <si>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</si>
  <si>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</si>
  <si>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</si>
  <si>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</si>
  <si>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</si>
  <si>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</si>
  <si>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</si>
  <si>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</si>
  <si>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</si>
  <si>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</si>
  <si>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</si>
  <si>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</si>
  <si>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</si>
  <si>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</si>
  <si>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</si>
  <si>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</si>
  <si>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</si>
  <si>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</si>
  <si>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</si>
  <si>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</si>
  <si>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</si>
  <si>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</si>
  <si>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</si>
  <si>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</si>
  <si>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</si>
  <si>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</si>
  <si>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</si>
  <si>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</si>
  <si>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</si>
  <si>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</si>
  <si>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</si>
  <si>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</si>
  <si>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</si>
  <si>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</si>
  <si>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</si>
  <si>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</si>
  <si>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</si>
  <si>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</si>
  <si>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</si>
  <si>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</si>
  <si>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</si>
  <si>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</si>
  <si>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</si>
  <si>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</si>
  <si>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</si>
  <si>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</si>
  <si>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</si>
  <si>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</si>
  <si>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</si>
  <si>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</si>
  <si>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</si>
  <si>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</si>
  <si>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</si>
  <si>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</si>
  <si>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</si>
  <si>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</si>
  <si>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</si>
  <si>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</si>
  <si>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</si>
  <si>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</si>
  <si>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</si>
  <si>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</si>
  <si>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</si>
  <si>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</si>
  <si>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</si>
  <si>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</si>
  <si>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</si>
  <si>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</si>
  <si>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</si>
  <si>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</si>
  <si>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</si>
  <si>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</si>
  <si>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</si>
  <si>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</si>
  <si>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</si>
  <si>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</si>
  <si>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</si>
  <si>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</si>
  <si>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</si>
  <si>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</si>
  <si>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</si>
  <si>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</si>
  <si>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</si>
  <si>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</si>
  <si>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</si>
  <si>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</si>
  <si>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</si>
  <si>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</si>
  <si>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</si>
  <si>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</si>
  <si>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</si>
  <si>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</si>
  <si>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</si>
  <si>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</si>
  <si>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</si>
  <si>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</si>
  <si>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</si>
  <si>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</si>
  <si>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</si>
  <si>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</si>
  <si>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</si>
  <si>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</si>
  <si>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</si>
  <si>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</si>
  <si>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</si>
  <si>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</si>
  <si>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</si>
  <si>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</si>
  <si>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</si>
  <si>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</si>
  <si>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</si>
  <si>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</si>
  <si>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</si>
  <si>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</si>
  <si>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</si>
  <si>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</si>
  <si>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</si>
  <si>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</si>
  <si>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</si>
  <si>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</si>
  <si>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</si>
  <si>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</si>
  <si>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</si>
  <si>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</si>
  <si>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</si>
  <si>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</si>
  <si>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</si>
  <si>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</si>
  <si>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</si>
  <si>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</si>
  <si>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</si>
  <si>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</si>
  <si>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</si>
  <si>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</si>
  <si>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</si>
  <si>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</si>
  <si>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</si>
  <si>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</si>
  <si>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</si>
  <si>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</si>
  <si>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</si>
  <si>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</si>
  <si>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</si>
  <si>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</si>
  <si>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</si>
  <si>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</si>
  <si>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</si>
  <si>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</si>
  <si>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</si>
  <si>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</si>
  <si>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</si>
  <si>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</si>
  <si>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</si>
  <si>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</si>
  <si>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</si>
  <si>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</si>
  <si>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</si>
  <si>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</si>
  <si>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</si>
  <si>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</si>
  <si>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</si>
  <si>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</si>
  <si>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</si>
  <si>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</si>
  <si>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</si>
  <si>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</si>
  <si>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</si>
  <si>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</si>
  <si>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</si>
  <si>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</si>
  <si>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</si>
  <si>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</si>
  <si>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</si>
  <si>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</si>
  <si>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</si>
  <si>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</si>
  <si>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</si>
  <si>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</si>
  <si>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</si>
  <si>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</si>
  <si>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</si>
  <si>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</si>
  <si>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</si>
  <si>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</si>
  <si>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</si>
  <si>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</si>
  <si>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</si>
  <si>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</si>
  <si>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</si>
  <si>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</si>
  <si>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</si>
  <si>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</si>
  <si>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</si>
  <si>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</si>
  <si>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</si>
  <si>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</si>
  <si>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</si>
  <si>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</si>
  <si>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</si>
  <si>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</si>
  <si>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</si>
  <si>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</si>
  <si>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</si>
  <si>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</si>
  <si>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</si>
  <si>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</si>
  <si>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</si>
  <si>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</si>
  <si>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</si>
  <si>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</si>
  <si>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</si>
  <si>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</si>
  <si>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</si>
  <si>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</si>
  <si>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</si>
  <si>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</si>
  <si>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</si>
  <si>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</si>
  <si>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</si>
  <si>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</si>
  <si>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</si>
  <si>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</si>
  <si>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</si>
  <si>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</si>
  <si>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</si>
  <si>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</si>
  <si>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</si>
  <si>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</si>
  <si>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</si>
  <si>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</si>
  <si>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</si>
  <si>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</si>
  <si>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</si>
  <si>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</si>
  <si>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</si>
  <si>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</si>
  <si>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</si>
  <si>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</si>
  <si>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</si>
  <si>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</si>
  <si>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</si>
  <si>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</si>
  <si>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</si>
  <si>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</si>
  <si>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</si>
  <si>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</si>
  <si>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</si>
  <si>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</si>
  <si>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</si>
  <si>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</si>
  <si>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</si>
  <si>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</si>
  <si>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</si>
  <si>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</si>
  <si>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</si>
  <si>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</si>
  <si>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</si>
  <si>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</si>
  <si>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</si>
  <si>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</si>
  <si>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</si>
  <si>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</si>
  <si>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</si>
  <si>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</si>
  <si>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</si>
  <si>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</si>
  <si>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</si>
  <si>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</si>
  <si>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</si>
  <si>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</si>
  <si>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</si>
  <si>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</si>
  <si>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</si>
  <si>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</si>
  <si>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</si>
  <si>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</si>
  <si>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</si>
  <si>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</si>
  <si>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</si>
  <si>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</si>
  <si>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</si>
  <si>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</si>
  <si>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</si>
  <si>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</si>
  <si>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</si>
  <si>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</si>
  <si>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</si>
  <si>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</si>
  <si>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</si>
  <si>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</si>
  <si>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</si>
  <si>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</si>
  <si>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</si>
  <si>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</si>
  <si>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</si>
  <si>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</si>
  <si>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</si>
  <si>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</si>
  <si>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</si>
  <si>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</si>
  <si>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</si>
  <si>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</si>
  <si>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</si>
  <si>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</si>
  <si>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</si>
  <si>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</si>
  <si>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</si>
  <si>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</si>
  <si>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</si>
  <si>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</si>
  <si>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</si>
  <si>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</si>
  <si>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</si>
  <si>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</si>
  <si>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</si>
  <si>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</si>
  <si>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</si>
  <si>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</si>
  <si>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</si>
  <si>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</si>
  <si>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</si>
  <si>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</si>
  <si>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</si>
  <si>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</si>
  <si>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</si>
  <si>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</si>
  <si>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</si>
  <si>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</si>
  <si>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</si>
  <si>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</si>
  <si>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</si>
  <si>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</si>
  <si>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</si>
  <si>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</si>
  <si>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</si>
  <si>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</si>
  <si>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</si>
  <si>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</si>
  <si>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</si>
  <si>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</si>
  <si>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</si>
  <si>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</si>
  <si>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</si>
  <si>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</si>
  <si>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</si>
  <si>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</si>
  <si>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</si>
  <si>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</si>
  <si>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</si>
  <si>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</si>
  <si>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</si>
  <si>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</si>
  <si>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</si>
  <si>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</si>
  <si>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</si>
  <si>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</si>
  <si>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</si>
  <si>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</si>
  <si>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</si>
  <si>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</si>
  <si>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</si>
  <si>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</si>
  <si>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</si>
  <si>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</si>
  <si>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</si>
  <si>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</si>
  <si>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</si>
  <si>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</si>
  <si>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</si>
  <si>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</si>
  <si>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</si>
  <si>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</si>
  <si>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</si>
  <si>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</si>
  <si>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</si>
  <si>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</si>
  <si>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</si>
  <si>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</si>
  <si>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</si>
  <si>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</si>
  <si>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</si>
  <si>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</si>
  <si>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</si>
  <si>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</si>
  <si>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</si>
  <si>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</si>
  <si>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</si>
  <si>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</si>
  <si>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</si>
  <si>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</si>
  <si>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</si>
  <si>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</si>
  <si>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</si>
  <si>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</si>
  <si>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</si>
  <si>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</si>
  <si>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</si>
  <si>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</si>
  <si>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</si>
  <si>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</si>
  <si>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</si>
  <si>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</si>
  <si>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</si>
  <si>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</si>
  <si>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</si>
  <si>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</si>
  <si>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</si>
  <si>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</si>
  <si>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</si>
  <si>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</si>
  <si>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</si>
  <si>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</si>
  <si>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</si>
  <si>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</si>
  <si>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</si>
  <si>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</si>
  <si>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</si>
  <si>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</si>
  <si>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</si>
  <si>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</si>
  <si>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</si>
  <si>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</si>
  <si>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</si>
  <si>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</si>
  <si>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</si>
  <si>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</si>
  <si>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</si>
  <si>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</si>
  <si>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</si>
  <si>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</si>
  <si>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</si>
  <si>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</si>
  <si>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</si>
  <si>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</si>
  <si>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</si>
  <si>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</si>
  <si>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</si>
  <si>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</si>
  <si>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</si>
  <si>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</si>
  <si>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</si>
  <si>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</si>
  <si>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</si>
  <si>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</si>
  <si>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</si>
  <si>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</si>
  <si>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</si>
  <si>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</si>
  <si>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</si>
  <si>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</si>
  <si>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</si>
  <si>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</si>
  <si>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</si>
  <si>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</si>
  <si>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</si>
  <si>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</si>
  <si>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</si>
  <si>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</si>
  <si>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</si>
  <si>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</si>
  <si>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</si>
  <si>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</si>
  <si>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</si>
  <si>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</si>
  <si>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</si>
  <si>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</si>
  <si>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</si>
  <si>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</si>
  <si>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</si>
  <si>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</si>
  <si>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</si>
  <si>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</si>
  <si>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</si>
  <si>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</si>
  <si>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</si>
  <si>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</si>
  <si>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</si>
  <si>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</si>
  <si>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</si>
  <si>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</si>
  <si>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</si>
  <si>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</si>
  <si>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</si>
  <si>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</si>
  <si>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</si>
  <si>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</si>
  <si>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</si>
  <si>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</si>
  <si>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</si>
  <si>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</si>
  <si>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</si>
  <si>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</si>
  <si>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</si>
  <si>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</si>
  <si>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</si>
  <si>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</si>
  <si>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</si>
  <si>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</si>
  <si>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</si>
  <si>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</si>
  <si>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</si>
  <si>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</si>
  <si>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</si>
  <si>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</si>
  <si>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</si>
  <si>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</si>
  <si>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</si>
  <si>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</si>
  <si>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</si>
  <si>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</si>
  <si>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</si>
  <si>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</si>
  <si>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</si>
  <si>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</si>
  <si>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</si>
  <si>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</si>
  <si>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</si>
  <si>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</si>
  <si>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</si>
  <si>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</si>
  <si>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</si>
  <si>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</si>
  <si>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</si>
  <si>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</si>
  <si>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</si>
  <si>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</si>
  <si>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</si>
  <si>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</si>
  <si>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</si>
  <si>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</si>
  <si>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</si>
  <si>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</si>
  <si>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</si>
  <si>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</si>
  <si>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</si>
  <si>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</si>
  <si>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</si>
  <si>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</si>
  <si>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</si>
  <si>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</si>
  <si>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</si>
  <si>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</si>
  <si>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</si>
  <si>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</si>
  <si>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</si>
  <si>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</si>
  <si>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</si>
  <si>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</si>
  <si>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</si>
  <si>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</si>
  <si>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</si>
  <si>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</si>
  <si>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</si>
  <si>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</si>
  <si>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</si>
  <si>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</si>
  <si>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</si>
  <si>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</si>
  <si>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</si>
  <si>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</si>
  <si>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</si>
  <si>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</si>
  <si>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</si>
  <si>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</si>
  <si>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</si>
  <si>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</si>
  <si>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</si>
  <si>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</si>
  <si>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</si>
  <si>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</si>
  <si>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</si>
  <si>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</si>
  <si>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</si>
  <si>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</si>
  <si>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</si>
  <si>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</si>
  <si>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</si>
  <si>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</si>
  <si>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</si>
  <si>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</si>
  <si>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</si>
  <si>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</si>
  <si>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</si>
  <si>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</si>
  <si>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</si>
  <si>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</si>
  <si>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</si>
  <si>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</si>
  <si>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</si>
  <si>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</si>
  <si>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</si>
  <si>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</si>
  <si>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</si>
  <si>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</si>
  <si>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</si>
  <si>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</si>
  <si>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</si>
  <si>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</si>
  <si>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</si>
  <si>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</si>
  <si>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</si>
  <si>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</si>
  <si>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</si>
  <si>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</si>
  <si>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</si>
  <si>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</si>
  <si>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</si>
  <si>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</si>
  <si>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</si>
  <si>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</si>
  <si>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</si>
  <si>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</si>
  <si>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</si>
  <si>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</si>
  <si>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</si>
  <si>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</si>
  <si>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</si>
  <si>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</si>
  <si>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</si>
  <si>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</si>
  <si>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</si>
  <si>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</si>
  <si>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</si>
  <si>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</si>
  <si>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</si>
  <si>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</si>
  <si>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</si>
  <si>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</si>
  <si>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</si>
  <si>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</si>
  <si>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</si>
  <si>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</si>
  <si>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</si>
  <si>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</si>
  <si>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</si>
  <si>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</si>
  <si>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</si>
  <si>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</si>
  <si>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</si>
  <si>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</si>
  <si>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</si>
  <si>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</si>
  <si>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</si>
  <si>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</si>
  <si>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</si>
  <si>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</si>
  <si>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</si>
  <si>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</si>
  <si>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</si>
  <si>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</si>
  <si>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</si>
  <si>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</si>
  <si>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</si>
  <si>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</si>
  <si>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</si>
  <si>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</si>
  <si>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</si>
  <si>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</si>
  <si>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</si>
  <si>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</si>
  <si>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</si>
  <si>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</si>
  <si>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</si>
  <si>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</si>
  <si>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</si>
  <si>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</si>
  <si>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</si>
  <si>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</si>
  <si>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</si>
  <si>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</si>
  <si>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</si>
  <si>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</si>
  <si>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</si>
  <si>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</si>
  <si>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</si>
  <si>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</si>
  <si>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</si>
  <si>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</si>
  <si>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</si>
  <si>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</si>
  <si>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</si>
  <si>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</si>
  <si>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</si>
  <si>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</si>
  <si>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</si>
  <si>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</si>
  <si>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</si>
  <si>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</si>
  <si>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</si>
  <si>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</si>
  <si>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</si>
  <si>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</si>
  <si>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</si>
  <si>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</si>
  <si>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</si>
  <si>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</si>
  <si>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</si>
  <si>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</si>
  <si>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</si>
  <si>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</si>
  <si>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</si>
  <si>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</si>
  <si>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</si>
  <si>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</si>
  <si>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</si>
  <si>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</si>
  <si>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</si>
  <si>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</si>
  <si>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</si>
  <si>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</si>
  <si>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</si>
  <si>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</si>
  <si>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</si>
  <si>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</si>
  <si>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</si>
  <si>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</si>
  <si>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</si>
  <si>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</si>
  <si>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</si>
  <si>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</si>
  <si>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</si>
  <si>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</si>
  <si>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</si>
  <si>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</si>
  <si>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</si>
  <si>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</si>
  <si>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</si>
  <si>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</si>
  <si>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</si>
  <si>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</si>
  <si>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</si>
  <si>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</si>
  <si>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</si>
  <si>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</si>
  <si>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</si>
  <si>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</si>
  <si>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</si>
  <si>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</si>
  <si>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</si>
  <si>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</si>
  <si>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</si>
  <si>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</si>
  <si>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</si>
  <si>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</si>
  <si>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</si>
  <si>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</si>
  <si>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</si>
  <si>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</si>
  <si>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</si>
  <si>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</si>
  <si>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</si>
  <si>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</si>
  <si>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</si>
  <si>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</si>
  <si>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</si>
  <si>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</si>
  <si>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</si>
  <si>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</si>
  <si>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</si>
  <si>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</si>
  <si>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</si>
  <si>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</si>
  <si>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</si>
  <si>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</si>
  <si>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</si>
  <si>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</si>
  <si>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</si>
  <si>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</si>
  <si>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</si>
  <si>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</si>
  <si>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</si>
  <si>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</si>
  <si>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</si>
  <si>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</si>
  <si>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</si>
  <si>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</si>
  <si>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</si>
  <si>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</si>
  <si>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</si>
  <si>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</si>
  <si>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</si>
  <si>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</si>
  <si>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</si>
  <si>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</si>
  <si>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</si>
  <si>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</si>
  <si>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</si>
  <si>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</si>
  <si>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</si>
  <si>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</si>
  <si>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</si>
  <si>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</si>
  <si>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</si>
  <si>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</si>
  <si>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</si>
  <si>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</si>
  <si>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</si>
  <si>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</si>
  <si>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</si>
  <si>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</si>
  <si>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</si>
  <si>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</si>
  <si>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</si>
  <si>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</si>
  <si>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</si>
  <si>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</si>
  <si>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</si>
  <si>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</si>
  <si>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</si>
  <si>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</si>
  <si>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</si>
  <si>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</si>
  <si>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</si>
  <si>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</si>
  <si>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</si>
  <si>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</si>
  <si>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</si>
  <si>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</si>
  <si>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</si>
  <si>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</si>
  <si>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</si>
  <si>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</si>
  <si>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</si>
  <si>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</si>
  <si>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</si>
  <si>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</si>
  <si>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</si>
  <si>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</si>
  <si>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</si>
  <si>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</si>
  <si>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</si>
  <si>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</si>
  <si>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</si>
  <si>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</si>
  <si>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</si>
  <si>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</si>
  <si>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</si>
  <si>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</si>
  <si>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</si>
  <si>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</si>
  <si>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</si>
  <si>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</si>
  <si>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</si>
  <si>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</si>
  <si>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</si>
  <si>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</si>
  <si>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</si>
  <si>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</si>
  <si>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</si>
  <si>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</si>
  <si>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</si>
  <si>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</si>
  <si>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</si>
  <si>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</si>
  <si>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</si>
  <si>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</si>
  <si>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</si>
  <si>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</si>
  <si>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</si>
  <si>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</si>
  <si>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</si>
  <si>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</si>
  <si>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</si>
  <si>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</si>
  <si>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</si>
  <si>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</si>
  <si>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</si>
  <si>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</si>
  <si>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</si>
  <si>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</si>
  <si>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</si>
  <si>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</si>
  <si>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</si>
  <si>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</si>
  <si>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</si>
  <si>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</si>
  <si>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</si>
  <si>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</si>
  <si>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</si>
  <si>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</si>
  <si>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</si>
  <si>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</si>
  <si>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</si>
  <si>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</si>
  <si>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</si>
  <si>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</si>
  <si>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</si>
  <si>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</si>
  <si>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</si>
  <si>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</si>
  <si>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</si>
  <si>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</si>
  <si>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</si>
  <si>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</si>
  <si>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</si>
  <si>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</si>
  <si>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</si>
  <si>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</si>
  <si>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</si>
  <si>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</si>
  <si>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</si>
  <si>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</si>
  <si>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</si>
  <si>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</si>
  <si>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</si>
  <si>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</si>
  <si>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</si>
  <si>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</si>
  <si>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</si>
  <si>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</si>
  <si>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</si>
  <si>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</si>
  <si>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</si>
  <si>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</si>
  <si>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</si>
  <si>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</si>
  <si>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</si>
  <si>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</si>
  <si>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</si>
  <si>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</si>
  <si>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</si>
  <si>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</si>
  <si>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</si>
  <si>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</si>
  <si>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</si>
  <si>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</si>
  <si>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</si>
  <si>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</si>
  <si>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</si>
  <si>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</si>
  <si>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</si>
  <si>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</si>
  <si>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</si>
  <si>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</si>
  <si>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</si>
  <si>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</si>
  <si>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</si>
  <si>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</si>
  <si>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</si>
  <si>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</si>
  <si>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</si>
  <si>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</si>
  <si>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</si>
  <si>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</si>
  <si>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</si>
  <si>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</si>
  <si>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</si>
  <si>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</si>
  <si>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</si>
  <si>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</si>
  <si>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</si>
  <si>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</si>
  <si>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</si>
  <si>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</si>
  <si>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</si>
  <si>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</si>
  <si>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</si>
  <si>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</si>
  <si>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</si>
  <si>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</si>
  <si>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</si>
  <si>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</si>
  <si>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</si>
  <si>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</si>
  <si>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</si>
  <si>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</si>
  <si>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</si>
  <si>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</si>
  <si>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</si>
  <si>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</si>
  <si>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</si>
  <si>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</si>
  <si>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</si>
  <si>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</si>
  <si>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</si>
  <si>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</si>
  <si>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</si>
  <si>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</si>
  <si>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</si>
  <si>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</si>
  <si>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</si>
  <si>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</si>
  <si>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</si>
  <si>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</si>
  <si>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</si>
  <si>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</si>
  <si>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</si>
  <si>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</si>
  <si>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</si>
  <si>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</si>
  <si>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</si>
  <si>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</si>
  <si>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</si>
  <si>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</si>
  <si>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</si>
  <si>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</si>
  <si>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</si>
  <si>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</si>
  <si>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</si>
  <si>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</si>
  <si>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</si>
  <si>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</si>
  <si>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</si>
  <si>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</si>
  <si>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</si>
  <si>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</si>
  <si>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</si>
  <si>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</si>
  <si>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</si>
  <si>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</si>
  <si>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</si>
  <si>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</si>
  <si>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</si>
  <si>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</si>
  <si>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</si>
  <si>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</si>
  <si>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</si>
  <si>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</si>
  <si>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</si>
  <si>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</si>
  <si>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</si>
  <si>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</si>
  <si>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</si>
  <si>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</si>
  <si>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</si>
  <si>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</si>
  <si>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</si>
  <si>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</si>
  <si>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</si>
  <si>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</si>
  <si>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</si>
  <si>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</si>
  <si>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</si>
  <si>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</si>
  <si>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</si>
  <si>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</si>
  <si>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</si>
  <si>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</si>
  <si>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</si>
  <si>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</si>
  <si>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</si>
  <si>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</si>
  <si>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</si>
  <si>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</si>
  <si>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</si>
  <si>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</si>
  <si>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</si>
  <si>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</si>
  <si>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</si>
  <si>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</si>
  <si>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</si>
  <si>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</si>
  <si>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</si>
  <si>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</si>
  <si>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</si>
  <si>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</si>
  <si>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</si>
  <si>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</si>
  <si>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</si>
  <si>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</si>
  <si>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</si>
  <si>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</si>
  <si>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</si>
  <si>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</si>
  <si>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</si>
  <si>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</si>
  <si>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</si>
  <si>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</si>
  <si>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</si>
  <si>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</si>
  <si>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</si>
  <si>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</si>
  <si>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</si>
  <si>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</si>
  <si>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</si>
  <si>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</si>
  <si>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</si>
  <si>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</si>
  <si>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</si>
  <si>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</si>
  <si>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</si>
  <si>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</si>
  <si>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</si>
  <si>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</si>
  <si>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</si>
  <si>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</si>
  <si>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</si>
  <si>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</si>
  <si>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</si>
  <si>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</si>
  <si>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</si>
  <si>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</si>
  <si>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</si>
  <si>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</si>
  <si>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</si>
  <si>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</si>
  <si>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</si>
  <si>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</si>
  <si>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</si>
  <si>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</si>
  <si>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</si>
  <si>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</si>
  <si>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</si>
  <si>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</si>
  <si>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</si>
  <si>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</si>
  <si>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</si>
  <si>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</si>
  <si>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</si>
  <si>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</si>
  <si>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</si>
  <si>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</si>
  <si>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</si>
  <si>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</si>
  <si>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</si>
  <si>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</si>
  <si>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</si>
  <si>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</si>
  <si>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</si>
  <si>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</si>
  <si>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</si>
  <si>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</si>
  <si>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</si>
  <si>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</si>
  <si>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</si>
  <si>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</si>
  <si>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</si>
  <si>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</si>
  <si>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</si>
  <si>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</si>
  <si>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</si>
  <si>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</si>
  <si>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</si>
  <si>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</si>
  <si>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</si>
  <si>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</si>
  <si>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</si>
  <si>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</si>
  <si>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</si>
  <si>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</si>
  <si>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</si>
  <si>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</si>
  <si>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</si>
  <si>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</si>
  <si>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</si>
  <si>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</si>
  <si>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</si>
  <si>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</si>
  <si>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</si>
  <si>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</si>
  <si>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</si>
  <si>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</si>
  <si>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</si>
  <si>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</si>
  <si>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</si>
  <si>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</si>
  <si>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</si>
  <si>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</si>
  <si>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</si>
  <si>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</si>
  <si>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</si>
  <si>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</si>
  <si>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</si>
  <si>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</si>
  <si>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</si>
  <si>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</si>
  <si>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</si>
  <si>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</si>
  <si>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</si>
  <si>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</si>
  <si>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</si>
  <si>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</si>
  <si>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</si>
  <si>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</si>
  <si>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</si>
  <si>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</si>
  <si>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</si>
  <si>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</si>
  <si>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</si>
  <si>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</si>
  <si>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</si>
  <si>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</si>
  <si>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</si>
  <si>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</si>
  <si>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</si>
  <si>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</si>
  <si>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</si>
  <si>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</si>
  <si>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</si>
  <si>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</si>
  <si>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</si>
  <si>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</si>
  <si>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</si>
  <si>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</si>
  <si>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</si>
  <si>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</si>
  <si>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</si>
  <si>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</si>
  <si>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</si>
  <si>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</si>
  <si>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</si>
  <si>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</si>
  <si>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</si>
  <si>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</si>
  <si>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</si>
  <si>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</si>
  <si>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</si>
  <si>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</si>
  <si>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</si>
  <si>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</si>
  <si>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</si>
  <si>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</si>
  <si>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</si>
  <si>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</si>
  <si>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</si>
  <si>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</si>
  <si>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</si>
  <si>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</si>
  <si>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</si>
  <si>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</si>
  <si>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</si>
  <si>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</si>
  <si>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</si>
  <si>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</si>
  <si>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</si>
  <si>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</si>
  <si>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</si>
  <si>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</si>
  <si>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</si>
  <si>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</si>
  <si>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</si>
  <si>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</si>
  <si>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</si>
  <si>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</si>
  <si>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</si>
  <si>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</si>
  <si>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</si>
  <si>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</si>
  <si>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</si>
  <si>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</si>
  <si>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</si>
  <si>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</si>
  <si>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</si>
  <si>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</si>
  <si>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</si>
  <si>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</si>
  <si>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</si>
  <si>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</si>
  <si>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</si>
  <si>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</si>
  <si>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</si>
  <si>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</si>
  <si>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</si>
  <si>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</si>
  <si>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</si>
  <si>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</si>
  <si>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</si>
  <si>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</si>
  <si>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</si>
  <si>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</si>
  <si>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</si>
  <si>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</si>
  <si>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</si>
  <si>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</si>
  <si>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</si>
  <si>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</si>
  <si>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</si>
  <si>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</si>
  <si>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</si>
  <si>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</si>
  <si>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</si>
  <si>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</si>
  <si>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</si>
  <si>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</si>
  <si>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</si>
  <si>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</si>
  <si>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</si>
  <si>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</si>
  <si>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</si>
  <si>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</si>
  <si>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</si>
  <si>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</si>
  <si>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</si>
  <si>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</si>
  <si>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</si>
  <si>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</si>
  <si>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</si>
  <si>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</si>
  <si>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</si>
  <si>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</si>
  <si>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</si>
  <si>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</si>
  <si>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</si>
  <si>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</si>
  <si>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</si>
  <si>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</si>
  <si>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</si>
  <si>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</si>
  <si>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</si>
  <si>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</si>
  <si>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</si>
  <si>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</si>
  <si>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</si>
  <si>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</si>
  <si>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</si>
  <si>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</si>
  <si>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</si>
  <si>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</si>
  <si>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</si>
  <si>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</si>
  <si>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</si>
  <si>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</si>
  <si>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</si>
  <si>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</si>
  <si>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</si>
  <si>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</si>
  <si>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</si>
  <si>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</si>
  <si>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</si>
  <si>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</si>
  <si>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</si>
  <si>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</si>
  <si>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</si>
  <si>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</si>
  <si>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</si>
  <si>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</si>
  <si>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</si>
  <si>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</si>
  <si>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</si>
  <si>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</si>
  <si>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</si>
  <si>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</si>
  <si>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</si>
  <si>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</si>
  <si>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</si>
  <si>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</si>
  <si>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</si>
  <si>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</si>
  <si>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</si>
  <si>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</si>
  <si>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</si>
  <si>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</si>
  <si>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</si>
  <si>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</si>
  <si>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</si>
  <si>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</si>
  <si>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</si>
  <si>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</si>
  <si>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</si>
  <si>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</si>
  <si>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</si>
  <si>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</si>
  <si>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</si>
  <si>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</si>
  <si>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</si>
  <si>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</si>
  <si>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</si>
  <si>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</si>
  <si>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</si>
  <si>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</si>
  <si>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</si>
  <si>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</si>
  <si>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</si>
  <si>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</si>
  <si>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</si>
  <si>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</si>
  <si>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</si>
  <si>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</si>
  <si>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</si>
  <si>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</si>
  <si>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</si>
  <si>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</si>
  <si>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</si>
  <si>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</si>
  <si>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</si>
  <si>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</si>
  <si>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</si>
  <si>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</si>
  <si>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</si>
  <si>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</si>
  <si>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</si>
  <si>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</si>
  <si>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</si>
  <si>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</si>
  <si>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</si>
  <si>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</si>
  <si>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</si>
  <si>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</si>
  <si>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</si>
  <si>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</si>
  <si>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</si>
  <si>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</si>
  <si>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</si>
  <si>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</si>
  <si>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</si>
  <si>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</si>
  <si>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</si>
  <si>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</si>
  <si>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</si>
  <si>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</si>
  <si>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</si>
  <si>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</si>
  <si>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</si>
  <si>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</si>
  <si>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</si>
  <si>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</si>
  <si>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</si>
  <si>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</si>
  <si>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</si>
  <si>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</si>
  <si>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</si>
  <si>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</si>
  <si>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</si>
  <si>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</si>
  <si>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</si>
  <si>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</si>
  <si>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</si>
  <si>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</si>
  <si>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</si>
  <si>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</si>
  <si>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</si>
  <si>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</si>
  <si>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</si>
  <si>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</si>
  <si>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</si>
  <si>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</si>
  <si>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</si>
  <si>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</si>
  <si>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</si>
  <si>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</si>
  <si>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</si>
  <si>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</si>
  <si>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</si>
  <si>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</si>
  <si>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</si>
  <si>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</si>
  <si>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</si>
  <si>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</si>
  <si>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</si>
  <si>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</si>
  <si>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</si>
  <si>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</si>
  <si>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</si>
  <si>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</si>
  <si>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</si>
  <si>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</si>
  <si>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</si>
  <si>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</si>
  <si>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</si>
  <si>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</si>
  <si>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</si>
  <si>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</si>
  <si>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</si>
  <si>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</si>
  <si>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</si>
  <si>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</si>
  <si>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</si>
  <si>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</si>
  <si>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</si>
  <si>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</si>
  <si>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</si>
  <si>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</si>
  <si>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</si>
  <si>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</si>
  <si>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</si>
  <si>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</si>
  <si>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</si>
  <si>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</si>
  <si>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</si>
  <si>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</si>
  <si>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</si>
  <si>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</si>
  <si>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</si>
  <si>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</si>
  <si>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</si>
  <si>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</si>
  <si>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</si>
  <si>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</si>
  <si>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</si>
  <si>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</si>
  <si>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</si>
  <si>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</si>
  <si>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</si>
  <si>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</si>
  <si>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</si>
  <si>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</si>
  <si>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</si>
  <si>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</si>
  <si>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</si>
  <si>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</si>
  <si>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</si>
  <si>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</si>
  <si>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</si>
  <si>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</si>
  <si>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</si>
  <si>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</si>
  <si>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</si>
  <si>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</si>
  <si>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</si>
  <si>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</si>
  <si>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</si>
  <si>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</si>
  <si>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</si>
  <si>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</si>
  <si>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</si>
  <si>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</si>
  <si>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</si>
  <si>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</si>
  <si>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</si>
  <si>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</si>
  <si>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</si>
  <si>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</si>
  <si>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</si>
  <si>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</si>
  <si>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</si>
  <si>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</si>
  <si>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</si>
  <si>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</si>
  <si>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</si>
  <si>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</si>
  <si>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</si>
  <si>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</si>
  <si>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</si>
  <si>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</si>
  <si>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</si>
  <si>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</si>
  <si>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</si>
  <si>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</si>
  <si>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</si>
  <si>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</si>
  <si>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</si>
  <si>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</si>
  <si>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</si>
  <si>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</si>
  <si>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</si>
  <si>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</si>
  <si>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</si>
  <si>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</si>
  <si>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</si>
  <si>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</si>
  <si>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</si>
  <si>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</si>
  <si>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</si>
  <si>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</si>
  <si>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</si>
  <si>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</si>
  <si>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</si>
  <si>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</si>
  <si>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</si>
  <si>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</si>
  <si>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</si>
  <si>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</si>
  <si>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</si>
  <si>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</si>
  <si>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</si>
  <si>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</si>
  <si>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</si>
  <si>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</si>
  <si>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</si>
  <si>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</si>
  <si>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</si>
  <si>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</si>
  <si>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</si>
  <si>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</si>
  <si>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</si>
  <si>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</si>
  <si>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</si>
  <si>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</si>
  <si>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</si>
  <si>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</si>
  <si>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</si>
  <si>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</si>
  <si>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</si>
  <si>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</si>
  <si>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</si>
  <si>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</si>
  <si>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</si>
  <si>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</si>
  <si>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</si>
  <si>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</si>
  <si>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</si>
  <si>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</si>
  <si>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</si>
  <si>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</si>
  <si>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</si>
  <si>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</si>
  <si>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</si>
  <si>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</si>
  <si>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</si>
  <si>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</si>
  <si>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</si>
  <si>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</si>
  <si>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</si>
  <si>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</si>
  <si>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</si>
  <si>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</si>
  <si>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</si>
  <si>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</si>
  <si>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</si>
  <si>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</si>
  <si>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</si>
  <si>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</si>
  <si>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</si>
  <si>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</si>
  <si>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</si>
  <si>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</si>
  <si>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</si>
  <si>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</si>
  <si>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</si>
  <si>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</si>
  <si>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</si>
  <si>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</si>
  <si>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</si>
  <si>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</si>
  <si>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</si>
  <si>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</si>
  <si>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</si>
  <si>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</si>
  <si>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</si>
  <si>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</si>
  <si>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</si>
  <si>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</si>
  <si>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</si>
  <si>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</si>
  <si>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</si>
  <si>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</si>
  <si>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</si>
  <si>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</si>
  <si>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</si>
  <si>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</si>
  <si>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</si>
  <si>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</si>
  <si>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</si>
  <si>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</si>
  <si>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</si>
  <si>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</si>
  <si>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</si>
  <si>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</si>
  <si>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</si>
  <si>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</si>
  <si>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</si>
  <si>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</si>
  <si>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</si>
  <si>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</si>
  <si>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</si>
  <si>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</si>
  <si>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</si>
  <si>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</si>
  <si>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</si>
  <si>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</si>
  <si>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</si>
  <si>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</si>
  <si>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</si>
  <si>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</si>
  <si>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</si>
  <si>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</si>
  <si>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</si>
  <si>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</si>
  <si>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</si>
  <si>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</si>
  <si>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</si>
  <si>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</si>
  <si>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</si>
  <si>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</si>
  <si>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</si>
  <si>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</si>
  <si>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</si>
  <si>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</si>
  <si>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</si>
  <si>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</si>
  <si>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</si>
  <si>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</si>
  <si>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</si>
  <si>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</si>
  <si>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</si>
  <si>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</si>
  <si>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</si>
  <si>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</si>
  <si>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</si>
  <si>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</si>
  <si>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</si>
  <si>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</si>
  <si>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</si>
  <si>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</si>
  <si>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</si>
  <si>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</si>
  <si>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</si>
  <si>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</si>
  <si>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</si>
  <si>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</si>
  <si>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</si>
  <si>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</si>
  <si>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</si>
  <si>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</si>
  <si>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</si>
  <si>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</si>
  <si>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</si>
  <si>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</si>
  <si>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</si>
  <si>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</si>
  <si>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</si>
  <si>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</si>
  <si>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</si>
  <si>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</si>
  <si>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</si>
  <si>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</si>
  <si>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</si>
  <si>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</si>
  <si>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</si>
  <si>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</si>
  <si>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</si>
  <si>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</si>
  <si>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</si>
  <si>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</si>
  <si>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</si>
  <si>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</si>
  <si>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</si>
  <si>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</si>
  <si>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</si>
  <si>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</si>
  <si>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</si>
  <si>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</si>
  <si>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</si>
  <si>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</si>
  <si>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</si>
  <si>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</si>
  <si>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</si>
  <si>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</si>
  <si>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</si>
  <si>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</si>
  <si>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</si>
  <si>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</si>
  <si>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</si>
  <si>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</si>
  <si>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</si>
  <si>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</si>
  <si>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</si>
  <si>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</si>
  <si>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</si>
  <si>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</si>
  <si>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</si>
  <si>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</si>
  <si>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</si>
  <si>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</si>
  <si>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</si>
  <si>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</si>
  <si>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</si>
  <si>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</si>
  <si>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</si>
  <si>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</si>
  <si>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</si>
  <si>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</si>
  <si>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</si>
  <si>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</si>
  <si>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</si>
  <si>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</si>
  <si>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</si>
  <si>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</si>
  <si>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</si>
  <si>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</si>
  <si>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</si>
  <si>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</si>
  <si>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</si>
  <si>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</si>
  <si>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</si>
  <si>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</si>
  <si>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</si>
  <si>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</si>
  <si>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</si>
  <si>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</si>
  <si>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</si>
  <si>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</si>
  <si>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</si>
  <si>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</si>
  <si>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</si>
  <si>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</si>
  <si>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</si>
  <si>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</si>
  <si>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</si>
  <si>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</si>
  <si>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</si>
  <si>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</si>
  <si>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</si>
  <si>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</si>
  <si>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</si>
  <si>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</si>
  <si>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</si>
  <si>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</si>
  <si>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</si>
  <si>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</si>
  <si>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</si>
  <si>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</si>
  <si>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</si>
  <si>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</si>
  <si>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</si>
  <si>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</si>
  <si>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</si>
  <si>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</si>
  <si>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</si>
  <si>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</si>
  <si>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</si>
  <si>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</si>
  <si>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</si>
  <si>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</si>
  <si>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</si>
  <si>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</si>
  <si>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</si>
  <si>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</si>
  <si>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</si>
  <si>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</si>
  <si>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</si>
  <si>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</si>
  <si>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</si>
  <si>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</si>
  <si>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</si>
  <si>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</si>
  <si>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</si>
  <si>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</si>
  <si>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</si>
  <si>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</si>
  <si>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</si>
  <si>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</si>
  <si>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</si>
  <si>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</si>
  <si>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</si>
  <si>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</si>
  <si>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</si>
  <si>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</si>
  <si>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</si>
  <si>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</si>
  <si>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</si>
  <si>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</si>
  <si>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</si>
  <si>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</si>
  <si>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</si>
  <si>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</si>
  <si>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</si>
  <si>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</si>
  <si>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</si>
  <si>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</si>
  <si>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</si>
  <si>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</si>
  <si>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</si>
  <si>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</si>
  <si>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</si>
  <si>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</si>
  <si>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</si>
  <si>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</si>
  <si>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</si>
  <si>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</si>
  <si>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</si>
  <si>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</si>
  <si>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</si>
  <si>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</si>
  <si>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</si>
  <si>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</si>
  <si>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</si>
  <si>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</si>
  <si>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</si>
  <si>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</si>
  <si>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</si>
  <si>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</si>
  <si>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</si>
  <si>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</si>
  <si>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</si>
  <si>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</si>
  <si>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</si>
  <si>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</si>
  <si>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</si>
  <si>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</si>
  <si>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</si>
  <si>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</si>
  <si>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</si>
  <si>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</si>
  <si>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</si>
  <si>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</si>
  <si>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</si>
  <si>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</si>
  <si>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</si>
  <si>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</si>
  <si>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</si>
  <si>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</si>
  <si>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</si>
  <si>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</si>
  <si>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</si>
  <si>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</si>
  <si>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</si>
  <si>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</si>
  <si>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</si>
  <si>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</si>
  <si>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</si>
  <si>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</si>
  <si>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</si>
  <si>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</si>
  <si>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</si>
  <si>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</si>
  <si>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</si>
  <si>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</si>
  <si>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</si>
  <si>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</si>
  <si>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</si>
  <si>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</si>
  <si>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</si>
  <si>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</si>
  <si>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</si>
  <si>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</si>
  <si>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</si>
  <si>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</si>
  <si>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</si>
  <si>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</si>
  <si>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</si>
  <si>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</si>
  <si>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</si>
  <si>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</si>
  <si>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</si>
  <si>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</si>
  <si>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</si>
  <si>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</si>
  <si>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</si>
  <si>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</si>
  <si>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</si>
  <si>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</si>
  <si>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</si>
  <si>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</si>
  <si>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</si>
  <si>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</si>
  <si>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</si>
  <si>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</si>
  <si>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</si>
  <si>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</si>
  <si>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</si>
  <si>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</si>
  <si>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</si>
  <si>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</si>
  <si>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</si>
  <si>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</si>
  <si>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</si>
  <si>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</si>
  <si>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</si>
  <si>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</si>
  <si>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</si>
  <si>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</si>
  <si>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</si>
  <si>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</si>
  <si>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</si>
  <si>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</si>
  <si>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</si>
  <si>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</si>
  <si>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</si>
  <si>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</si>
  <si>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</si>
  <si>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</si>
  <si>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</si>
  <si>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</si>
  <si>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</si>
  <si>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</si>
  <si>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</si>
  <si>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</si>
  <si>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</si>
  <si>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</si>
  <si>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</si>
  <si>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</si>
  <si>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</si>
  <si>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</si>
  <si>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</si>
  <si>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</si>
  <si>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</si>
  <si>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</si>
  <si>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</si>
  <si>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</si>
  <si>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</si>
  <si>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</si>
  <si>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</si>
  <si>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</si>
  <si>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</si>
  <si>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</si>
  <si>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</si>
  <si>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</si>
  <si>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</si>
  <si>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</si>
  <si>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</si>
  <si>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</si>
  <si>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</si>
  <si>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</si>
  <si>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</si>
  <si>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</si>
  <si>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</si>
  <si>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</si>
  <si>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</si>
  <si>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</si>
  <si>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</si>
  <si>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</si>
  <si>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</si>
  <si>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</si>
  <si>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</si>
  <si>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</si>
  <si>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</si>
  <si>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</si>
  <si>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</si>
  <si>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</si>
  <si>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</si>
  <si>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</si>
  <si>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</si>
  <si>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</si>
  <si>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</si>
  <si>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</si>
  <si>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</si>
  <si>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</si>
  <si>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</si>
  <si>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</si>
  <si>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</si>
  <si>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</si>
  <si>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</si>
  <si>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</si>
  <si>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</si>
  <si>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</si>
  <si>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</si>
  <si>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</si>
  <si>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</si>
  <si>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</si>
  <si>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</si>
  <si>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</si>
  <si>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</si>
  <si>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</si>
  <si>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</si>
  <si>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</si>
  <si>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</si>
  <si>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</si>
  <si>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</si>
  <si>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</si>
  <si>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</si>
  <si>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</si>
  <si>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</si>
  <si>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</si>
  <si>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</si>
  <si>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</si>
  <si>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</si>
  <si>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</si>
  <si>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</si>
  <si>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</si>
  <si>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</si>
  <si>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</si>
  <si>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</si>
  <si>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</si>
  <si>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</si>
  <si>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</si>
  <si>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</si>
  <si>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</si>
  <si>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</si>
  <si>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</si>
  <si>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</si>
  <si>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</si>
  <si>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</si>
  <si>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</si>
  <si>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</si>
  <si>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</si>
  <si>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</si>
  <si>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</si>
  <si>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</si>
  <si>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</si>
  <si>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</si>
  <si>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</si>
  <si>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</si>
  <si>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</si>
  <si>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</si>
  <si>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</si>
  <si>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</si>
  <si>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</si>
  <si>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</si>
  <si>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</si>
  <si>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</si>
  <si>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</si>
  <si>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</si>
  <si>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</si>
  <si>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</si>
  <si>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</si>
  <si>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</si>
  <si>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</si>
  <si>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</si>
  <si>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</si>
  <si>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</si>
  <si>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</si>
  <si>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</si>
  <si>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</si>
  <si>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</si>
  <si>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</si>
  <si>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</si>
  <si>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</si>
  <si>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</si>
  <si>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</si>
  <si>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</si>
  <si>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</si>
  <si>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</si>
  <si>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</si>
  <si>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</si>
  <si>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</si>
  <si>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</si>
  <si>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</si>
  <si>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</si>
  <si>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</si>
  <si>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</si>
  <si>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</si>
  <si>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</si>
  <si>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</si>
  <si>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</si>
  <si>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</si>
  <si>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</si>
  <si>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</si>
  <si>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</si>
  <si>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</si>
  <si>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</si>
  <si>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</si>
  <si>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</si>
  <si>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</si>
  <si>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</si>
  <si>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</si>
  <si>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</si>
  <si>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</si>
  <si>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</si>
  <si>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</si>
  <si>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</si>
  <si>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</si>
  <si>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</si>
  <si>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</si>
  <si>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</si>
  <si>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</si>
  <si>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</si>
  <si>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</si>
  <si>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</si>
  <si>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</si>
  <si>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</si>
  <si>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</si>
  <si>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</si>
  <si>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</si>
  <si>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</si>
  <si>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</si>
  <si>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</si>
  <si>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</si>
  <si>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</si>
  <si>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</si>
  <si>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</si>
  <si>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</si>
  <si>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</si>
  <si>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</si>
  <si>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</si>
  <si>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</si>
  <si>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</si>
  <si>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</si>
  <si>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</si>
  <si>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</si>
  <si>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</si>
  <si>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</si>
  <si>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</si>
  <si>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</si>
  <si>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</si>
  <si>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</si>
  <si>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</si>
  <si>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</si>
  <si>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</si>
  <si>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</si>
  <si>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</si>
  <si>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</si>
  <si>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</si>
  <si>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</si>
  <si>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</si>
  <si>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</si>
  <si>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</si>
  <si>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</si>
  <si>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</si>
  <si>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</si>
  <si>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</si>
  <si>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</si>
  <si>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</si>
  <si>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</si>
  <si>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</si>
  <si>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</si>
  <si>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</si>
  <si>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</si>
  <si>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</si>
  <si>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</si>
  <si>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</si>
  <si>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</si>
  <si>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</si>
  <si>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</si>
  <si>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</si>
  <si>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</si>
  <si>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</si>
  <si>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</si>
  <si>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</si>
  <si>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</si>
  <si>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</si>
  <si>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</si>
  <si>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</si>
  <si>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</si>
  <si>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</si>
  <si>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</si>
  <si>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</si>
  <si>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</si>
  <si>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</si>
  <si>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</si>
  <si>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</si>
  <si>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</si>
  <si>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</si>
  <si>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</si>
  <si>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</si>
  <si>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</si>
  <si>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</si>
  <si>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</si>
  <si>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</si>
  <si>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</si>
  <si>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</si>
  <si>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</si>
  <si>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</si>
  <si>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</si>
  <si>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</si>
  <si>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</si>
  <si>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</si>
  <si>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</si>
  <si>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</si>
  <si>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</si>
  <si>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</si>
  <si>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</si>
  <si>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</si>
  <si>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</si>
  <si>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</si>
  <si>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</si>
  <si>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</si>
  <si>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</si>
  <si>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</si>
  <si>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</si>
  <si>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</si>
  <si>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</si>
  <si>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</si>
  <si>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</si>
  <si>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</si>
  <si>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</si>
  <si>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</si>
  <si>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</si>
  <si>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</si>
  <si>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</si>
  <si>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</si>
  <si>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</si>
  <si>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</si>
  <si>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</si>
  <si>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</si>
  <si>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</si>
  <si>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</si>
  <si>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</si>
  <si>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</si>
  <si>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</si>
  <si>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</si>
  <si>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</si>
  <si>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</si>
  <si>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</si>
  <si>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</si>
  <si>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</si>
  <si>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</si>
  <si>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</si>
  <si>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</si>
  <si>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</si>
  <si>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</si>
  <si>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</si>
  <si>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</si>
  <si>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</si>
  <si>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</si>
  <si>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</si>
  <si>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</si>
  <si>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</si>
  <si>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</si>
  <si>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</si>
  <si>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</si>
  <si>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</si>
  <si>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</si>
  <si>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</si>
  <si>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</si>
  <si>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</si>
  <si>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</si>
  <si>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</si>
  <si>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</si>
  <si>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</si>
  <si>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</si>
  <si>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</si>
  <si>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</si>
  <si>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</si>
  <si>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</si>
  <si>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</si>
  <si>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</si>
  <si>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</si>
  <si>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</si>
  <si>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</si>
  <si>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</si>
  <si>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</si>
  <si>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</si>
  <si>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</si>
  <si>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</si>
  <si>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</si>
  <si>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</si>
  <si>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</si>
  <si>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</si>
  <si>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</si>
  <si>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</si>
  <si>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</si>
  <si>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</si>
  <si>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</si>
  <si>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</si>
  <si>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</si>
  <si>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</si>
  <si>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</si>
  <si>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</si>
  <si>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</si>
  <si>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</si>
  <si>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</si>
  <si>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</si>
  <si>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</si>
  <si>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</si>
  <si>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</si>
  <si>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</si>
  <si>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</si>
  <si>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</si>
  <si>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</si>
  <si>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</si>
  <si>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</si>
  <si>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</si>
  <si>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</si>
  <si>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</si>
  <si>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</si>
  <si>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</si>
  <si>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</si>
  <si>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</si>
  <si>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</si>
  <si>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</si>
  <si>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</si>
  <si>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</si>
  <si>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</si>
  <si>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</si>
  <si>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</si>
  <si>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</si>
  <si>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</si>
  <si>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</si>
  <si>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</si>
  <si>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</si>
  <si>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</si>
  <si>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</si>
  <si>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</si>
  <si>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</si>
  <si>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</si>
  <si>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</si>
  <si>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</si>
  <si>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</si>
  <si>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</si>
  <si>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</si>
  <si>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</si>
  <si>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</si>
  <si>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</si>
  <si>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</si>
  <si>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</si>
  <si>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</si>
  <si>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</si>
  <si>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</si>
  <si>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</si>
  <si>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</si>
  <si>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</si>
  <si>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</si>
  <si>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</si>
  <si>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</si>
  <si>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</si>
  <si>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</si>
  <si>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</si>
  <si>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</si>
  <si>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</si>
  <si>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</si>
  <si>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</si>
  <si>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</si>
  <si>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</si>
  <si>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</si>
  <si>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</si>
  <si>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</si>
  <si>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</si>
  <si>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</si>
  <si>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</si>
  <si>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</si>
  <si>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</si>
  <si>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</si>
  <si>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</si>
  <si>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</si>
  <si>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</si>
  <si>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</si>
  <si>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</si>
  <si>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</si>
  <si>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</si>
  <si>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</si>
  <si>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</si>
  <si>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</si>
  <si>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</si>
  <si>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</si>
  <si>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</si>
  <si>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</si>
  <si>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</si>
  <si>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</si>
  <si>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</si>
  <si>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</si>
  <si>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</si>
  <si>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</si>
  <si>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</si>
  <si>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</si>
  <si>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</si>
  <si>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</si>
  <si>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</si>
  <si>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</si>
  <si>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</si>
  <si>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</si>
  <si>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</si>
  <si>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</si>
  <si>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</si>
  <si>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</si>
  <si>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</si>
  <si>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</si>
  <si>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</si>
  <si>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</si>
  <si>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</si>
  <si>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</si>
  <si>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</si>
  <si>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</si>
  <si>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</si>
  <si>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</si>
  <si>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</si>
  <si>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</si>
  <si>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</si>
  <si>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</si>
  <si>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</si>
  <si>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</si>
  <si>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</si>
  <si>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</si>
  <si>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</si>
  <si>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</si>
  <si>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</si>
  <si>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</si>
  <si>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</si>
  <si>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</si>
  <si>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</si>
  <si>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</si>
  <si>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</si>
  <si>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</si>
  <si>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</si>
  <si>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</si>
  <si>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</si>
  <si>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</si>
  <si>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</si>
  <si>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</si>
  <si>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</si>
  <si>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</si>
  <si>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</si>
  <si>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</si>
  <si>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</si>
  <si>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</si>
  <si>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</si>
  <si>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</si>
  <si>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</si>
  <si>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</si>
  <si>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</si>
  <si>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</si>
  <si>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</si>
  <si>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</si>
  <si>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</si>
  <si>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</si>
  <si>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</si>
  <si>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</si>
  <si>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</si>
  <si>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</si>
  <si>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</si>
  <si>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</si>
  <si>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</si>
  <si>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</si>
  <si>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</si>
  <si>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</si>
  <si>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</si>
  <si>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</si>
  <si>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</si>
  <si>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</si>
  <si>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</si>
  <si>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</si>
  <si>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</si>
  <si>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</si>
  <si>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</si>
  <si>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</si>
  <si>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</si>
  <si>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</si>
  <si>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</si>
  <si>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</si>
  <si>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</si>
  <si>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</si>
  <si>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</si>
  <si>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</si>
  <si>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</si>
  <si>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</si>
  <si>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</si>
  <si>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</si>
  <si>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</si>
  <si>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</si>
  <si>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</si>
  <si>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</si>
  <si>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</si>
  <si>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</si>
  <si>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</si>
  <si>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</si>
  <si>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</si>
  <si>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</si>
  <si>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</si>
  <si>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</si>
  <si>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</si>
  <si>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</si>
  <si>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</si>
  <si>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</si>
  <si>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</si>
  <si>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</si>
  <si>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</si>
  <si>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</si>
  <si>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</si>
  <si>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</si>
  <si>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</si>
  <si>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</si>
  <si>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</si>
  <si>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</si>
  <si>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</si>
  <si>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</si>
  <si>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</si>
  <si>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</si>
  <si>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</si>
  <si>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</si>
  <si>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</si>
  <si>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</si>
  <si>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</si>
  <si>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</si>
  <si>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</si>
  <si>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</si>
  <si>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</si>
  <si>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</si>
  <si>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</si>
  <si>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</si>
  <si>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</si>
  <si>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</si>
  <si>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</si>
  <si>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</si>
  <si>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</si>
  <si>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</si>
  <si>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</si>
  <si>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</si>
  <si>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</si>
  <si>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</si>
  <si>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</si>
  <si>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</si>
  <si>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</si>
  <si>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</si>
  <si>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</si>
  <si>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</si>
  <si>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</si>
  <si>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</si>
  <si>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</si>
  <si>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</si>
  <si>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</si>
  <si>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</si>
  <si>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</si>
  <si>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</si>
  <si>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</si>
  <si>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</si>
  <si>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</si>
  <si>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</si>
  <si>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</si>
  <si>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</si>
  <si>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</si>
  <si>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</si>
  <si>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</si>
  <si>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</si>
  <si>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</si>
  <si>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</si>
  <si>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</si>
  <si>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</si>
  <si>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</si>
  <si>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</si>
  <si>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</si>
  <si>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</si>
  <si>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</si>
  <si>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</si>
  <si>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</si>
  <si>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</si>
  <si>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</si>
  <si>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</si>
  <si>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</si>
  <si>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</si>
  <si>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</si>
  <si>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</si>
  <si>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</si>
  <si>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</si>
  <si>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</si>
  <si>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</si>
  <si>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</si>
  <si>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</si>
  <si>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</si>
  <si>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</si>
  <si>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</si>
  <si>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</si>
  <si>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</si>
  <si>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</si>
  <si>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</si>
  <si>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</si>
  <si>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</si>
  <si>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</si>
  <si>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</si>
  <si>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</si>
  <si>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</si>
  <si>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</si>
  <si>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</si>
  <si>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</si>
  <si>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</si>
  <si>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</si>
  <si>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</si>
  <si>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</si>
  <si>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</si>
  <si>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</si>
  <si>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</si>
  <si>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</si>
  <si>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</si>
  <si>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</si>
  <si>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</si>
  <si>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</si>
  <si>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</si>
  <si>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</si>
  <si>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</si>
  <si>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</si>
  <si>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</si>
  <si>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</si>
  <si>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</si>
  <si>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</si>
  <si>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</si>
  <si>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</si>
  <si>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</si>
  <si>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</si>
  <si>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</si>
  <si>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</si>
  <si>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</si>
  <si>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</si>
  <si>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</si>
  <si>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</si>
  <si>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</si>
  <si>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</si>
  <si>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</si>
  <si>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</si>
  <si>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</si>
  <si>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</si>
  <si>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</si>
  <si>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</si>
  <si>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</si>
  <si>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</si>
  <si>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</si>
  <si>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</si>
  <si>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</si>
  <si>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</si>
  <si>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</si>
  <si>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</si>
  <si>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</si>
  <si>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</si>
  <si>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</si>
  <si>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</si>
  <si>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</si>
  <si>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</si>
  <si>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</si>
  <si>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</si>
  <si>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</si>
  <si>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</si>
  <si>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</si>
  <si>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</si>
  <si>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</si>
  <si>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</si>
  <si>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</si>
  <si>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</si>
  <si>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</si>
  <si>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</si>
  <si>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</si>
  <si>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</si>
  <si>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</si>
  <si>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</si>
  <si>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</si>
  <si>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</si>
  <si>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</si>
  <si>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</si>
  <si>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</si>
  <si>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</si>
  <si>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</si>
  <si>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</si>
  <si>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</si>
  <si>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</si>
  <si>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</si>
  <si>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</si>
  <si>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</si>
  <si>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</si>
  <si>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</si>
  <si>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</si>
  <si>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</si>
  <si>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</si>
  <si>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</si>
  <si>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</si>
  <si>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</si>
  <si>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</si>
  <si>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</si>
  <si>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</si>
  <si>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</si>
  <si>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</si>
  <si>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</si>
  <si>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</si>
  <si>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</si>
  <si>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</si>
  <si>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</si>
  <si>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</si>
  <si>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</si>
  <si>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</si>
  <si>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</si>
  <si>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</si>
  <si>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</si>
  <si>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</si>
  <si>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</si>
  <si>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</si>
  <si>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</si>
  <si>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</si>
  <si>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</si>
  <si>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</si>
  <si>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</si>
  <si>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</si>
  <si>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</si>
  <si>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</si>
  <si>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</si>
  <si>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</si>
  <si>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</si>
  <si>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</si>
  <si>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</si>
  <si>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</si>
  <si>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</si>
  <si>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</si>
  <si>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</si>
  <si>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</si>
  <si>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</si>
  <si>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</si>
  <si>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</si>
  <si>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</si>
  <si>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</si>
  <si>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</si>
  <si>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</si>
  <si>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</si>
  <si>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</si>
  <si>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</si>
  <si>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</si>
  <si>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</si>
  <si>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</si>
  <si>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</si>
  <si>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</si>
  <si>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</si>
  <si>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</si>
  <si>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</si>
  <si>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</si>
  <si>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</si>
  <si>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</si>
  <si>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</si>
  <si>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</si>
  <si>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</si>
  <si>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</si>
  <si>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</si>
  <si>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</si>
  <si>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</si>
  <si>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</si>
  <si>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</si>
  <si>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</si>
  <si>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</si>
  <si>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</si>
  <si>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</si>
  <si>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</si>
  <si>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</si>
  <si>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</si>
  <si>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</si>
  <si>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</si>
  <si>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</si>
  <si>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</si>
  <si>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</si>
  <si>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</si>
  <si>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</si>
  <si>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</si>
  <si>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</si>
  <si>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</si>
  <si>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</si>
  <si>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</si>
  <si>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</si>
  <si>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</si>
  <si>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</si>
  <si>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</si>
  <si>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</si>
  <si>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</si>
  <si>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</si>
  <si>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</si>
  <si>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</si>
  <si>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</si>
  <si>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</si>
  <si>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</si>
  <si>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</si>
  <si>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</si>
  <si>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</si>
  <si>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</si>
  <si>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</si>
  <si>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</si>
  <si>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</si>
  <si>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</si>
  <si>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</si>
  <si>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</si>
  <si>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</si>
  <si>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</si>
  <si>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</si>
  <si>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</si>
  <si>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</si>
  <si>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</si>
  <si>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</si>
  <si>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</si>
  <si>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</si>
  <si>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</si>
  <si>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</si>
  <si>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</si>
  <si>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</si>
  <si>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</si>
  <si>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</si>
  <si>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</si>
  <si>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</si>
  <si>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</si>
  <si>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</si>
  <si>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</si>
  <si>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</si>
  <si>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</si>
  <si>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</si>
  <si>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</si>
  <si>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</si>
  <si>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</si>
  <si>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</si>
  <si>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</si>
  <si>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</si>
  <si>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</si>
  <si>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</si>
  <si>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</si>
  <si>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</si>
  <si>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</si>
  <si>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</si>
  <si>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</si>
  <si>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</si>
  <si>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</si>
  <si>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</si>
  <si>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</si>
  <si>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</si>
  <si>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</si>
  <si>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</si>
  <si>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</si>
  <si>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</si>
  <si>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</si>
  <si>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</si>
  <si>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</si>
  <si>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</si>
  <si>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</si>
  <si>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</si>
  <si>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</si>
  <si>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</si>
  <si>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</si>
  <si>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</si>
  <si>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</si>
  <si>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</si>
  <si>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</si>
  <si>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</si>
  <si>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</si>
  <si>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</si>
  <si>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</si>
  <si>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</si>
  <si>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</si>
  <si>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</si>
  <si>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</si>
  <si>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</si>
  <si>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</si>
  <si>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</si>
  <si>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</si>
  <si>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</si>
  <si>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</si>
  <si>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</si>
  <si>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</si>
  <si>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</si>
  <si>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</si>
  <si>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</si>
  <si>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</si>
  <si>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</si>
  <si>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</si>
  <si>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</si>
  <si>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</si>
  <si>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</si>
  <si>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</si>
  <si>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</si>
  <si>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</si>
  <si>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</si>
  <si>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</si>
  <si>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</si>
  <si>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</si>
  <si>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</si>
  <si>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</si>
  <si>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</si>
  <si>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</si>
  <si>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</si>
  <si>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</si>
  <si>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</si>
  <si>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</si>
  <si>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</si>
  <si>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</si>
  <si>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</si>
  <si>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</si>
  <si>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</si>
  <si>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</si>
  <si>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</si>
  <si>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</si>
  <si>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</si>
  <si>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</si>
  <si>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</si>
  <si>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</si>
  <si>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</si>
  <si>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</si>
  <si>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</si>
  <si>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</si>
  <si>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</si>
  <si>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</si>
  <si>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</si>
  <si>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</si>
  <si>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</si>
  <si>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</si>
  <si>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</si>
  <si>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</si>
  <si>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</si>
  <si>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</si>
  <si>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</si>
  <si>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</si>
  <si>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</si>
  <si>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</si>
  <si>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</si>
  <si>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</si>
  <si>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</si>
  <si>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</si>
  <si>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</si>
  <si>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</si>
  <si>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</si>
  <si>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</si>
  <si>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</si>
  <si>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</si>
  <si>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</si>
  <si>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</si>
  <si>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</si>
  <si>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</si>
  <si>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</si>
  <si>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</si>
  <si>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</si>
  <si>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</si>
  <si>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</si>
  <si>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</si>
  <si>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</si>
  <si>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</si>
  <si>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</si>
  <si>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</si>
  <si>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</si>
  <si>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</si>
  <si>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</si>
  <si>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</si>
  <si>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</si>
  <si>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</si>
  <si>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</si>
  <si>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</si>
  <si>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</si>
  <si>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</si>
  <si>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</si>
  <si>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</si>
  <si>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</si>
  <si>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</si>
  <si>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</si>
  <si>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</si>
  <si>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</si>
  <si>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</si>
  <si>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</si>
  <si>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</si>
  <si>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</si>
  <si>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</si>
  <si>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</si>
  <si>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</si>
  <si>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</si>
  <si>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</si>
  <si>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</si>
  <si>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</si>
  <si>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</si>
  <si>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</si>
  <si>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</si>
  <si>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</si>
  <si>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</si>
  <si>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</si>
  <si>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</si>
  <si>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</si>
  <si>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</si>
  <si>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</si>
  <si>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</si>
  <si>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</si>
  <si>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</si>
  <si>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</si>
  <si>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</si>
  <si>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</si>
  <si>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</si>
  <si>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</si>
  <si>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</si>
  <si>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</si>
  <si>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</si>
  <si>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</si>
  <si>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</si>
  <si>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</si>
  <si>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</si>
  <si>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</si>
  <si>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</si>
  <si>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</si>
  <si>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</si>
  <si>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</si>
  <si>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</si>
  <si>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</si>
  <si>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</si>
  <si>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</si>
  <si>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</si>
  <si>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</si>
  <si>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</si>
  <si>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</si>
  <si>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</si>
  <si>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</si>
  <si>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</si>
  <si>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</si>
  <si>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</si>
  <si>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</si>
  <si>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</si>
  <si>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</si>
  <si>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</si>
  <si>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</si>
  <si>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</si>
  <si>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</si>
  <si>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</si>
  <si>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</si>
  <si>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</si>
  <si>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</si>
  <si>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</si>
  <si>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</si>
  <si>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</si>
  <si>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</si>
  <si>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</si>
  <si>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</si>
  <si>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</si>
  <si>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</si>
  <si>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</si>
  <si>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</si>
  <si>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</si>
  <si>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</si>
  <si>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</si>
  <si>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</si>
  <si>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</si>
  <si>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</si>
  <si>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</si>
  <si>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</si>
  <si>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</si>
  <si>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</si>
  <si>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</si>
  <si>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</si>
  <si>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</si>
  <si>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</si>
  <si>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</si>
  <si>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</si>
  <si>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</si>
  <si>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</si>
  <si>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</si>
  <si>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</si>
  <si>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</si>
  <si>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</si>
  <si>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</si>
  <si>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</si>
  <si>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</si>
  <si>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</si>
  <si>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</si>
  <si>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</si>
  <si>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</si>
  <si>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</si>
  <si>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</si>
  <si>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</si>
  <si>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</si>
  <si>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</si>
  <si>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</si>
  <si>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</si>
  <si>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</si>
  <si>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</si>
  <si>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</si>
  <si>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</si>
  <si>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</si>
  <si>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</si>
  <si>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</si>
  <si>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</si>
  <si>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</si>
  <si>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</si>
  <si>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</si>
  <si>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</si>
  <si>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</si>
  <si>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</si>
  <si>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</si>
  <si>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</si>
  <si>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</si>
  <si>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</si>
  <si>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</si>
  <si>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</si>
  <si>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</si>
  <si>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</si>
  <si>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</si>
  <si>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</si>
  <si>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</si>
  <si>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</si>
  <si>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</si>
  <si>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</si>
  <si>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</si>
  <si>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</si>
  <si>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</si>
  <si>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</si>
  <si>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</si>
  <si>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</si>
  <si>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</si>
  <si>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</si>
  <si>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</si>
  <si>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</si>
  <si>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</si>
  <si>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</si>
  <si>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</si>
  <si>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</si>
  <si>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</si>
  <si>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</si>
  <si>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</si>
  <si>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</si>
  <si>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</si>
  <si>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</si>
  <si>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</si>
  <si>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</si>
  <si>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</si>
  <si>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</si>
  <si>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</si>
  <si>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</si>
  <si>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</si>
  <si>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</si>
  <si>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</si>
  <si>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</si>
  <si>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</si>
  <si>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</si>
  <si>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</si>
  <si>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</si>
  <si>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</si>
  <si>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</si>
  <si>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</si>
  <si>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</si>
  <si>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</si>
  <si>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</si>
  <si>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</si>
  <si>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</si>
  <si>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</si>
  <si>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</si>
  <si>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</si>
  <si>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</si>
  <si>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</si>
  <si>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</si>
  <si>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</si>
  <si>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</si>
  <si>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</si>
  <si>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</si>
  <si>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</si>
  <si>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</si>
  <si>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</si>
  <si>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</si>
  <si>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</si>
  <si>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</si>
  <si>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</si>
  <si>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</si>
  <si>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</si>
  <si>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</si>
  <si>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</si>
  <si>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</si>
  <si>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</si>
  <si>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</si>
  <si>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</si>
  <si>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</si>
  <si>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</si>
  <si>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</si>
  <si>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</si>
  <si>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</si>
  <si>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</si>
  <si>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</si>
  <si>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</si>
  <si>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</si>
  <si>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</si>
  <si>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</si>
  <si>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</si>
  <si>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</si>
  <si>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</si>
  <si>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</si>
  <si>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</si>
  <si>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</si>
  <si>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</si>
  <si>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</si>
  <si>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</si>
  <si>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</si>
  <si>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</si>
  <si>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</si>
  <si>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</si>
  <si>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</si>
  <si>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</si>
  <si>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</si>
  <si>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</si>
  <si>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</si>
  <si>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</si>
  <si>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</si>
  <si>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</si>
  <si>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</si>
  <si>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</si>
  <si>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</si>
  <si>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</si>
  <si>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</si>
  <si>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</si>
  <si>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</si>
  <si>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</si>
  <si>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</si>
  <si>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</si>
  <si>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</si>
  <si>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</si>
  <si>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</si>
  <si>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</si>
  <si>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</si>
  <si>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</si>
  <si>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</si>
  <si>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</si>
  <si>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</si>
  <si>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</si>
  <si>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</si>
  <si>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</si>
  <si>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</si>
  <si>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</si>
  <si>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</si>
  <si>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</si>
  <si>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</si>
  <si>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</si>
  <si>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</si>
  <si>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</si>
  <si>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</si>
  <si>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</si>
  <si>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</si>
  <si>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</si>
  <si>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</si>
  <si>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</si>
  <si>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</si>
  <si>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</si>
  <si>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</si>
  <si>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</si>
  <si>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</si>
  <si>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</si>
  <si>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</si>
  <si>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</si>
  <si>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</si>
  <si>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</si>
  <si>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</si>
  <si>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</si>
  <si>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</si>
  <si>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</si>
  <si>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</si>
  <si>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</si>
  <si>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</si>
  <si>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</si>
  <si>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</si>
  <si>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</si>
  <si>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</si>
  <si>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</si>
  <si>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</si>
  <si>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</si>
  <si>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</si>
  <si>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</si>
  <si>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</si>
  <si>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</si>
  <si>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</si>
  <si>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</si>
  <si>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</si>
  <si>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</si>
  <si>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</si>
  <si>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</si>
  <si>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</si>
  <si>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</si>
  <si>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</si>
  <si>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</si>
  <si>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</si>
  <si>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</si>
  <si>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</si>
  <si>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</si>
  <si>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</si>
  <si>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</si>
  <si>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</si>
  <si>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</si>
  <si>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</si>
  <si>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</si>
  <si>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</si>
  <si>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</si>
  <si>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</si>
  <si>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</si>
  <si>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</si>
  <si>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</si>
  <si>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</si>
  <si>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</si>
  <si>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</si>
  <si>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</si>
  <si>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</si>
  <si>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</si>
  <si>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</si>
  <si>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</si>
  <si>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</si>
  <si>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</si>
  <si>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</si>
  <si>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</si>
  <si>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</si>
  <si>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</si>
  <si>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</si>
  <si>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</si>
  <si>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</si>
  <si>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</si>
  <si>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</si>
  <si>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</si>
  <si>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</si>
  <si>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</si>
  <si>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</si>
  <si>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</si>
  <si>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</si>
  <si>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</si>
  <si>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</si>
  <si>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</si>
  <si>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</si>
  <si>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</si>
  <si>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</si>
  <si>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</si>
  <si>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</si>
  <si>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</si>
  <si>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</si>
  <si>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</si>
  <si>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</si>
  <si>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</si>
  <si>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</si>
  <si>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</si>
  <si>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</si>
  <si>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</si>
  <si>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</si>
  <si>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</si>
  <si>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</si>
  <si>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</si>
  <si>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</si>
  <si>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</si>
  <si>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</si>
  <si>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</si>
  <si>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</si>
  <si>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</si>
  <si>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</si>
  <si>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</si>
  <si>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</si>
  <si>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</si>
  <si>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</si>
  <si>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</si>
  <si>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</si>
  <si>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</si>
  <si>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</si>
  <si>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</si>
  <si>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</si>
  <si>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</si>
  <si>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</si>
  <si>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</si>
  <si>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</si>
  <si>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</si>
  <si>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</si>
  <si>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</si>
  <si>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</si>
  <si>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</si>
  <si>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</si>
  <si>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</si>
  <si>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</si>
  <si>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</si>
  <si>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</si>
  <si>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</si>
  <si>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</si>
  <si>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</si>
  <si>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</si>
  <si>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</si>
  <si>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</si>
  <si>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</si>
  <si>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</si>
  <si>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</si>
  <si>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</si>
  <si>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</si>
  <si>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</si>
  <si>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</si>
  <si>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</si>
  <si>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</si>
  <si>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</si>
  <si>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</si>
  <si>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</si>
  <si>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</si>
  <si>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</si>
  <si>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</si>
  <si>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</si>
  <si>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</si>
  <si>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</si>
  <si>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</si>
  <si>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</si>
  <si>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</si>
  <si>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</si>
  <si>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</si>
  <si>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</si>
  <si>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</si>
  <si>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</si>
  <si>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</si>
  <si>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</si>
  <si>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</si>
  <si>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</si>
  <si>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</si>
  <si>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</si>
  <si>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</si>
  <si>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</si>
  <si>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</si>
  <si>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</si>
  <si>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</si>
  <si>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</si>
  <si>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</si>
  <si>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</si>
  <si>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</si>
  <si>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</si>
  <si>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</si>
  <si>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</si>
  <si>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</si>
  <si>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</si>
  <si>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</si>
  <si>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</si>
  <si>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</si>
  <si>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</si>
  <si>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</si>
  <si>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</si>
  <si>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</si>
  <si>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</si>
  <si>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</si>
  <si>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</si>
  <si>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</si>
  <si>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</si>
  <si>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</si>
  <si>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</si>
  <si>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</si>
  <si>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</si>
  <si>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</si>
  <si>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</si>
  <si>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</si>
  <si>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</si>
  <si>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</si>
  <si>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</si>
  <si>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</si>
  <si>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</si>
  <si>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</si>
  <si>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</si>
  <si>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</si>
  <si>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</si>
  <si>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</si>
  <si>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</si>
  <si>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</si>
  <si>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</si>
  <si>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</si>
  <si>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</si>
  <si>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</si>
  <si>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</si>
  <si>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</si>
  <si>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</si>
  <si>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</si>
  <si>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</si>
  <si>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</si>
  <si>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</si>
  <si>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</si>
  <si>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</si>
  <si>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</si>
  <si>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</si>
  <si>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</si>
  <si>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</si>
  <si>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</si>
  <si>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</si>
  <si>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</si>
  <si>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</si>
  <si>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</si>
  <si>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</si>
  <si>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</si>
  <si>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</si>
  <si>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</si>
  <si>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</si>
  <si>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</si>
  <si>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</si>
  <si>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</si>
  <si>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</si>
  <si>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</si>
  <si>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</si>
  <si>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</si>
  <si>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</si>
  <si>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</si>
  <si>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</si>
  <si>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</si>
  <si>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</si>
  <si>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</si>
  <si>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</si>
  <si>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</si>
  <si>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</si>
  <si>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</si>
  <si>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</si>
  <si>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</si>
  <si>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</si>
  <si>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</si>
  <si>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</si>
  <si>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</si>
  <si>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</si>
  <si>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</si>
  <si>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</si>
  <si>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</si>
  <si>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</si>
  <si>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</si>
  <si>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</si>
  <si>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</si>
  <si>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</si>
  <si>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</si>
  <si>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</si>
  <si>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</si>
  <si>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</si>
  <si>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</si>
  <si>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</si>
  <si>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</si>
  <si>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</si>
  <si>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</si>
  <si>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</si>
  <si>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</si>
  <si>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</si>
  <si>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</si>
  <si>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</si>
  <si>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</si>
  <si>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</si>
  <si>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</si>
  <si>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</si>
  <si>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</si>
  <si>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</si>
  <si>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</si>
  <si>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</si>
  <si>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</si>
  <si>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</si>
  <si>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</si>
  <si>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</si>
  <si>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</si>
  <si>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</si>
  <si>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</si>
  <si>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</si>
  <si>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</si>
  <si>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</si>
  <si>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</si>
  <si>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</si>
  <si>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</si>
  <si>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</si>
  <si>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</si>
  <si>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</si>
  <si>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</si>
  <si>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</si>
  <si>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</si>
  <si>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</si>
  <si>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</si>
  <si>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</si>
  <si>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</si>
  <si>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</si>
  <si>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</si>
  <si>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</si>
  <si>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</si>
  <si>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</si>
  <si>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</si>
  <si>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</si>
  <si>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</si>
  <si>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</si>
  <si>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</si>
  <si>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</si>
  <si>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</si>
  <si>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</si>
  <si>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</si>
  <si>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</si>
  <si>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</si>
  <si>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</si>
  <si>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</si>
  <si>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</si>
  <si>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</si>
  <si>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</si>
  <si>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</si>
  <si>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</si>
  <si>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</si>
  <si>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</si>
  <si>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</si>
  <si>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</si>
  <si>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</si>
  <si>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</si>
  <si>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</si>
  <si>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</si>
  <si>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</si>
  <si>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</si>
  <si>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</si>
  <si>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</si>
  <si>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</si>
  <si>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</si>
  <si>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</si>
  <si>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</si>
  <si>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</si>
  <si>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</si>
  <si>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</si>
  <si>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</si>
  <si>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</si>
  <si>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</si>
  <si>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</si>
  <si>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</si>
  <si>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</si>
  <si>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</si>
  <si>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</si>
  <si>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</si>
  <si>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</si>
  <si>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</si>
  <si>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</si>
  <si>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</si>
  <si>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</si>
  <si>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</si>
  <si>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</si>
  <si>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</si>
  <si>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</si>
  <si>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</si>
  <si>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</si>
  <si>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</si>
  <si>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</si>
  <si>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</si>
  <si>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</si>
  <si>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</si>
  <si>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</si>
  <si>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</si>
  <si>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</si>
  <si>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</si>
  <si>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</si>
  <si>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</si>
  <si>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</si>
  <si>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</si>
  <si>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</si>
  <si>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</si>
  <si>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</si>
  <si>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</si>
  <si>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</si>
  <si>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</si>
  <si>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</si>
  <si>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</si>
  <si>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</si>
  <si>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</si>
  <si>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</si>
  <si>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</si>
  <si>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</si>
  <si>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</si>
  <si>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</si>
  <si>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</si>
  <si>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</si>
  <si>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</si>
  <si>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</si>
  <si>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</si>
  <si>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</si>
  <si>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</si>
  <si>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</si>
  <si>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</si>
  <si>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</si>
  <si>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</si>
  <si>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</si>
  <si>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</si>
  <si>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</si>
  <si>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</si>
  <si>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</si>
  <si>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</si>
  <si>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</si>
  <si>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</si>
  <si>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</si>
  <si>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</si>
  <si>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</si>
  <si>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</si>
  <si>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</si>
  <si>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</si>
  <si>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</si>
  <si>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</si>
  <si>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</si>
  <si>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</si>
  <si>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</si>
  <si>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</si>
  <si>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</si>
  <si>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</si>
  <si>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</si>
  <si>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</si>
  <si>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</si>
  <si>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</si>
  <si>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</si>
  <si>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</si>
  <si>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</si>
  <si>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</si>
  <si>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</si>
  <si>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</si>
  <si>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</si>
  <si>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</si>
  <si>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</si>
  <si>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</si>
  <si>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</si>
  <si>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</si>
  <si>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</si>
  <si>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</si>
  <si>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</si>
  <si>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</si>
  <si>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</si>
  <si>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</si>
  <si>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</si>
  <si>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</si>
  <si>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</si>
  <si>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</si>
  <si>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</si>
  <si>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</si>
  <si>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</si>
  <si>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</si>
  <si>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</si>
  <si>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</si>
  <si>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</si>
  <si>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</si>
  <si>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</si>
  <si>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</si>
  <si>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</si>
  <si>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</si>
  <si>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</si>
  <si>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</si>
  <si>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</si>
  <si>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</si>
  <si>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</si>
  <si>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</si>
  <si>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</si>
  <si>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</si>
  <si>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</si>
  <si>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</si>
  <si>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</si>
  <si>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</si>
  <si>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</si>
  <si>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</si>
  <si>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</si>
  <si>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</si>
  <si>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</si>
  <si>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</si>
  <si>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</si>
  <si>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</si>
  <si>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</si>
  <si>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</si>
  <si>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</si>
  <si>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</si>
  <si>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</si>
  <si>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</si>
  <si>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</si>
  <si>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</si>
  <si>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</si>
  <si>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</si>
  <si>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</si>
  <si>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</si>
  <si>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</si>
  <si>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</si>
  <si>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</si>
  <si>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</si>
  <si>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</si>
  <si>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</si>
  <si>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</si>
  <si>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</si>
  <si>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</si>
  <si>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</si>
  <si>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</si>
  <si>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</si>
  <si>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</si>
  <si>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</si>
  <si>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</si>
  <si>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</si>
  <si>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</si>
  <si>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</si>
  <si>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</si>
  <si>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</si>
  <si>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</si>
  <si>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</si>
  <si>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</si>
  <si>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</si>
  <si>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</si>
  <si>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</si>
  <si>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</si>
  <si>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</si>
  <si>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</si>
  <si>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</si>
  <si>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</si>
  <si>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</si>
  <si>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</si>
  <si>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</si>
  <si>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</si>
  <si>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</si>
  <si>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</si>
  <si>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</si>
  <si>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</si>
  <si>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</si>
  <si>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</si>
  <si>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</si>
  <si>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</si>
  <si>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</si>
  <si>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</si>
  <si>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</si>
  <si>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</si>
  <si>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</si>
  <si>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</si>
  <si>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</si>
  <si>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</si>
  <si>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</si>
  <si>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</si>
  <si>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</si>
  <si>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</si>
  <si>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</si>
  <si>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</si>
  <si>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</si>
  <si>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</si>
  <si>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</si>
  <si>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</si>
  <si>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</si>
  <si>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</si>
  <si>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</si>
  <si>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</si>
  <si>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</si>
  <si>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</si>
  <si>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</si>
  <si>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</si>
  <si>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</si>
  <si>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</si>
  <si>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</si>
  <si>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</si>
  <si>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</si>
  <si>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</si>
  <si>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</si>
  <si>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</si>
  <si>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</si>
  <si>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</si>
  <si>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</si>
  <si>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</si>
  <si>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</si>
  <si>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</si>
  <si>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</si>
  <si>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</si>
  <si>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</si>
  <si>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</si>
  <si>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</si>
  <si>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</si>
  <si>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</si>
  <si>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</si>
  <si>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</si>
  <si>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</si>
  <si>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</si>
  <si>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</si>
  <si>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</si>
  <si>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</si>
  <si>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</si>
  <si>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</si>
  <si>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</si>
  <si>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</si>
  <si>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</si>
  <si>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</si>
  <si>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</si>
  <si>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</si>
  <si>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</si>
  <si>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</si>
  <si>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</si>
  <si>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</si>
  <si>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</si>
  <si>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</si>
  <si>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</si>
  <si>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</si>
  <si>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</si>
  <si>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</si>
  <si>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</si>
  <si>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</si>
  <si>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</si>
  <si>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</si>
  <si>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</si>
  <si>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</si>
  <si>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</si>
  <si>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</si>
  <si>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</si>
  <si>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</si>
  <si>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</si>
  <si>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</si>
  <si>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</si>
  <si>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</si>
  <si>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</si>
  <si>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</si>
  <si>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</si>
  <si>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</si>
  <si>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</si>
  <si>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</si>
  <si>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</si>
  <si>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</si>
  <si>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</si>
  <si>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</si>
  <si>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</si>
  <si>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</si>
  <si>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</si>
  <si>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</si>
  <si>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</si>
  <si>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</si>
  <si>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</si>
  <si>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</si>
  <si>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</si>
  <si>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</si>
  <si>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</si>
  <si>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</si>
  <si>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</si>
  <si>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</si>
  <si>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</si>
  <si>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</si>
  <si>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</si>
  <si>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</si>
  <si>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</si>
  <si>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</si>
  <si>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</si>
  <si>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</si>
  <si>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</si>
  <si>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</si>
  <si>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</si>
  <si>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</si>
  <si>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</si>
  <si>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</si>
  <si>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</si>
  <si>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</si>
  <si>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</si>
  <si>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</si>
  <si>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</si>
  <si>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</si>
  <si>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</si>
  <si>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</si>
  <si>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</si>
  <si>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</si>
  <si>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</si>
  <si>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</si>
  <si>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</si>
  <si>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</si>
  <si>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</si>
  <si>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</si>
  <si>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</si>
  <si>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</si>
  <si>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</si>
  <si>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</si>
  <si>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</si>
  <si>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</si>
  <si>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</si>
  <si>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</si>
  <si>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</si>
  <si>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</si>
  <si>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</si>
  <si>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</si>
  <si>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</si>
  <si>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</si>
  <si>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</si>
  <si>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</si>
  <si>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</si>
  <si>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</si>
  <si>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</si>
  <si>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</si>
  <si>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</si>
  <si>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</si>
  <si>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</si>
  <si>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</si>
  <si>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</si>
  <si>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</si>
  <si>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</si>
  <si>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</si>
  <si>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</si>
  <si>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</si>
  <si>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</si>
  <si>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</si>
  <si>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</si>
  <si>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</si>
  <si>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</si>
  <si>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</si>
  <si>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</si>
  <si>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</si>
  <si>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</si>
  <si>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</si>
  <si>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</si>
  <si>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</si>
  <si>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</si>
  <si>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</si>
  <si>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</si>
  <si>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</si>
  <si>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</si>
  <si>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</si>
  <si>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</si>
  <si>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</si>
  <si>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</si>
  <si>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</si>
  <si>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</si>
  <si>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</si>
  <si>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</si>
  <si>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</si>
  <si>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</si>
  <si>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</si>
  <si>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</si>
  <si>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</si>
  <si>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</si>
  <si>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</si>
  <si>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</si>
  <si>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</si>
  <si>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</si>
  <si>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</si>
  <si>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</si>
  <si>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</si>
  <si>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</si>
  <si>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</si>
  <si>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</si>
  <si>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</si>
  <si>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</si>
  <si>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</si>
  <si>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</si>
  <si>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</si>
  <si>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</si>
  <si>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</si>
  <si>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</si>
  <si>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</si>
  <si>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</si>
  <si>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</si>
  <si>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</si>
  <si>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</si>
  <si>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</si>
  <si>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</si>
  <si>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</si>
  <si>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</si>
  <si>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</si>
  <si>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</si>
  <si>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</si>
  <si>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</si>
  <si>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</si>
  <si>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</si>
  <si>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</si>
  <si>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</si>
  <si>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</si>
  <si>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</si>
  <si>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</si>
  <si>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</si>
  <si>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</si>
  <si>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</si>
  <si>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</si>
  <si>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</si>
  <si>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</si>
  <si>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</si>
  <si>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</si>
  <si>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</si>
  <si>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</si>
  <si>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</si>
  <si>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</si>
  <si>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</si>
  <si>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</si>
  <si>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</si>
  <si>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</si>
  <si>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</si>
  <si>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</si>
  <si>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</si>
  <si>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</si>
  <si>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</si>
  <si>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</si>
  <si>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</si>
  <si>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</si>
  <si>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</si>
  <si>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</si>
  <si>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</si>
  <si>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</si>
  <si>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</si>
  <si>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</si>
  <si>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</si>
  <si>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</si>
  <si>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</si>
  <si>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</si>
  <si>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</si>
  <si>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</si>
  <si>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</si>
  <si>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</si>
  <si>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</si>
  <si>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</si>
  <si>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</si>
  <si>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</si>
  <si>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</si>
  <si>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</si>
  <si>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</si>
  <si>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</si>
  <si>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</si>
  <si>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</si>
  <si>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</si>
  <si>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</si>
  <si>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</si>
  <si>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</si>
  <si>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</si>
  <si>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</si>
  <si>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</si>
  <si>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</si>
  <si>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</si>
  <si>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</si>
  <si>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</si>
  <si>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</si>
  <si>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</si>
  <si>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</si>
  <si>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</si>
  <si>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</si>
  <si>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</si>
  <si>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</si>
  <si>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</si>
  <si>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</si>
  <si>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</si>
  <si>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</si>
  <si>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</si>
  <si>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</si>
  <si>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</si>
  <si>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</si>
  <si>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</si>
  <si>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</si>
  <si>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</si>
  <si>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</si>
  <si>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</si>
  <si>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</si>
  <si>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</si>
  <si>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</si>
  <si>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</si>
  <si>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</si>
  <si>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</si>
  <si>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</si>
  <si>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</si>
  <si>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</si>
  <si>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</si>
  <si>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</si>
  <si>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</si>
  <si>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</si>
  <si>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</si>
  <si>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</si>
  <si>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</si>
  <si>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</si>
  <si>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</si>
  <si>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</si>
  <si>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</si>
  <si>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</si>
  <si>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</si>
  <si>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</si>
  <si>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</si>
  <si>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</si>
  <si>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</si>
  <si>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</si>
  <si>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</si>
  <si>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</si>
  <si>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</si>
  <si>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</si>
  <si>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</si>
  <si>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</si>
  <si>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</si>
  <si>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</si>
  <si>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</si>
  <si>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</si>
  <si>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</si>
  <si>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</si>
  <si>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</si>
  <si>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</si>
  <si>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</si>
  <si>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</si>
  <si>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</si>
  <si>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</si>
  <si>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</si>
  <si>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</si>
  <si>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</si>
  <si>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</si>
  <si>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</si>
  <si>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</si>
  <si>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</si>
  <si>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</si>
  <si>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</si>
  <si>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</si>
  <si>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</si>
  <si>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</si>
  <si>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</si>
  <si>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</si>
  <si>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</si>
  <si>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</si>
  <si>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</si>
  <si>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</si>
  <si>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</si>
  <si>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</si>
  <si>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</si>
  <si>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</si>
  <si>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</si>
  <si>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</si>
  <si>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</si>
  <si>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</si>
  <si>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</si>
  <si>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</si>
  <si>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</si>
  <si>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</si>
  <si>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</si>
  <si>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</si>
  <si>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</si>
  <si>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</si>
  <si>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</si>
  <si>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</si>
  <si>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</si>
  <si>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</si>
  <si>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</si>
  <si>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</si>
  <si>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</si>
  <si>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</si>
  <si>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</si>
  <si>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</si>
  <si>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</si>
  <si>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</si>
  <si>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</si>
  <si>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</si>
  <si>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</si>
  <si>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</si>
  <si>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</si>
  <si>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</si>
  <si>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</si>
  <si>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</si>
  <si>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</si>
  <si>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</si>
  <si>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</si>
  <si>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</si>
  <si>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</si>
  <si>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</si>
  <si>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</si>
  <si>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</si>
  <si>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</si>
  <si>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</si>
  <si>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</si>
  <si>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</si>
  <si>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</si>
  <si>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</si>
  <si>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</si>
  <si>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</si>
  <si>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</si>
  <si>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</si>
  <si>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</si>
  <si>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</si>
  <si>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</si>
  <si>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</si>
  <si>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</si>
  <si>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</si>
  <si>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</si>
  <si>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</si>
  <si>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</si>
  <si>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</si>
  <si>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</si>
  <si>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</si>
  <si>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</si>
  <si>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</si>
  <si>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</si>
  <si>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</si>
  <si>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</si>
  <si>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</si>
  <si>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</si>
  <si>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</si>
  <si>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</si>
  <si>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</si>
  <si>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</si>
  <si>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</si>
  <si>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</si>
  <si>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</si>
  <si>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</si>
  <si>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</si>
  <si>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</si>
  <si>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</si>
  <si>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</si>
  <si>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</si>
  <si>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</si>
  <si>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</si>
  <si>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</si>
  <si>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</si>
  <si>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</si>
  <si>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</si>
  <si>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</si>
  <si>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</si>
  <si>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</si>
  <si>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</si>
  <si>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</si>
  <si>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</si>
  <si>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</si>
  <si>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</si>
  <si>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</si>
  <si>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</si>
  <si>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</si>
  <si>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</si>
  <si>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</si>
  <si>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</si>
  <si>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</si>
  <si>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</si>
  <si>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</si>
  <si>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</si>
  <si>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</si>
  <si>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</si>
  <si>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</si>
  <si>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</si>
  <si>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</si>
  <si>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</si>
  <si>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</si>
  <si>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</si>
  <si>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</si>
  <si>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</si>
  <si>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</si>
  <si>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</si>
  <si>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</si>
  <si>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</si>
  <si>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</si>
  <si>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</si>
  <si>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</si>
  <si>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</si>
  <si>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</si>
  <si>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</si>
  <si>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</si>
  <si>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</si>
  <si>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</si>
  <si>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</si>
  <si>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</si>
  <si>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</si>
  <si>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</si>
  <si>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</si>
  <si>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</si>
  <si>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</si>
  <si>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</si>
  <si>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</si>
  <si>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</si>
  <si>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</si>
  <si>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</si>
  <si>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</si>
  <si>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</si>
  <si>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</si>
  <si>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</si>
  <si>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</si>
  <si>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</si>
  <si>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</si>
  <si>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</si>
  <si>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</si>
  <si>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</si>
  <si>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</si>
  <si>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</si>
  <si>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</si>
  <si>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</si>
  <si>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</si>
  <si>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</si>
  <si>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</si>
  <si>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</si>
  <si>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</si>
  <si>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</si>
  <si>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</si>
  <si>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</si>
  <si>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</si>
  <si>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</si>
  <si>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</si>
  <si>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</si>
  <si>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</si>
  <si>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</si>
  <si>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</si>
  <si>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</si>
  <si>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</si>
  <si>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</si>
  <si>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</si>
  <si>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</si>
  <si>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</si>
  <si>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</si>
  <si>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</si>
  <si>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</si>
  <si>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</si>
  <si>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</si>
  <si>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</si>
  <si>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</si>
  <si>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</si>
  <si>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</si>
  <si>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</si>
  <si>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</si>
  <si>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</si>
  <si>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</si>
  <si>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</si>
  <si>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</si>
  <si>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</si>
  <si>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</si>
  <si>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</si>
  <si>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</si>
  <si>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</si>
  <si>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</si>
  <si>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</si>
  <si>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</si>
  <si>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</si>
  <si>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</si>
  <si>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</si>
  <si>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</si>
  <si>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</si>
  <si>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</si>
  <si>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</si>
  <si>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</si>
  <si>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</si>
  <si>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</si>
  <si>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</si>
  <si>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</si>
  <si>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</si>
  <si>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</si>
  <si>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</si>
  <si>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</si>
  <si>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</si>
  <si>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</si>
  <si>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</si>
  <si>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</si>
  <si>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</si>
  <si>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</si>
  <si>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</si>
  <si>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</si>
  <si>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</si>
  <si>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</si>
  <si>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</si>
  <si>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</si>
  <si>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</si>
  <si>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</si>
  <si>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</si>
  <si>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</si>
  <si>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</si>
  <si>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</si>
  <si>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</si>
  <si>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</si>
  <si>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</si>
  <si>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</si>
  <si>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</si>
  <si>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</si>
  <si>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</si>
  <si>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</si>
  <si>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</si>
  <si>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</si>
  <si>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</si>
  <si>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</si>
  <si>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</si>
  <si>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</si>
  <si>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</si>
  <si>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</si>
  <si>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</si>
  <si>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</si>
  <si>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</si>
  <si>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</si>
  <si>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</si>
  <si>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</si>
  <si>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</si>
  <si>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</si>
  <si>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</si>
  <si>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</si>
  <si>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</si>
  <si>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</si>
  <si>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</si>
  <si>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</si>
  <si>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</si>
  <si>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</si>
  <si>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</si>
  <si>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</si>
  <si>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</si>
  <si>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</si>
  <si>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</si>
  <si>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</si>
  <si>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</si>
  <si>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</si>
  <si>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</si>
  <si>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</si>
  <si>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</si>
  <si>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</si>
  <si>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</si>
  <si>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</si>
  <si>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</si>
  <si>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</si>
  <si>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</si>
  <si>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</si>
  <si>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</si>
  <si>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</si>
  <si>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</si>
  <si>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</si>
  <si>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</si>
  <si>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</si>
  <si>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</si>
  <si>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</si>
  <si>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</si>
  <si>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</si>
  <si>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</si>
  <si>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</si>
  <si>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</si>
  <si>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</si>
  <si>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</si>
  <si>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</si>
  <si>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</si>
  <si>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</si>
  <si>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</si>
  <si>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</si>
  <si>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</si>
  <si>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</si>
  <si>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</si>
  <si>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</si>
  <si>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</si>
  <si>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</si>
  <si>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</si>
  <si>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</si>
  <si>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</si>
  <si>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</si>
  <si>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</si>
  <si>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</si>
  <si>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</si>
  <si>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</si>
  <si>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</si>
  <si>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</si>
  <si>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</si>
  <si>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</si>
  <si>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</si>
  <si>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</si>
  <si>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</si>
  <si>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</si>
  <si>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</si>
  <si>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</si>
  <si>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</si>
  <si>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</si>
  <si>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</si>
  <si>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</si>
  <si>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</si>
  <si>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</si>
  <si>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</si>
  <si>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</si>
  <si>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</si>
  <si>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</si>
  <si>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</si>
  <si>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</si>
  <si>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</si>
  <si>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</si>
  <si>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</si>
  <si>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</si>
  <si>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</si>
  <si>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</si>
  <si>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</si>
  <si>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</si>
  <si>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</si>
  <si>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</si>
  <si>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</si>
  <si>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</si>
  <si>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</si>
  <si>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</si>
  <si>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</si>
  <si>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</si>
  <si>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</si>
  <si>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</si>
  <si>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</si>
  <si>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</si>
  <si>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</si>
  <si>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</si>
  <si>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</si>
  <si>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</si>
  <si>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</si>
  <si>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</si>
  <si>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</si>
  <si>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</si>
  <si>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</si>
  <si>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</si>
  <si>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</si>
  <si>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</si>
  <si>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</si>
  <si>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</si>
  <si>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</si>
  <si>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</si>
  <si>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</si>
  <si>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</si>
  <si>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</si>
  <si>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</si>
  <si>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</si>
  <si>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</si>
  <si>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</si>
  <si>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</si>
  <si>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</si>
  <si>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</si>
  <si>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</si>
  <si>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</si>
  <si>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</si>
  <si>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</si>
  <si>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</si>
  <si>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</si>
  <si>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</si>
  <si>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</si>
  <si>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</si>
  <si>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</si>
  <si>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</si>
  <si>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</si>
  <si>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</si>
  <si>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</si>
  <si>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</si>
  <si>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</si>
  <si>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</si>
  <si>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</si>
  <si>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</si>
  <si>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</si>
  <si>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</si>
  <si>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</si>
  <si>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</si>
  <si>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</si>
  <si>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</si>
  <si>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</si>
  <si>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</si>
  <si>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</si>
  <si>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</si>
  <si>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</si>
  <si>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</si>
  <si>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</si>
  <si>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</si>
  <si>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</si>
  <si>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</si>
  <si>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</si>
  <si>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</si>
  <si>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</si>
  <si>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</si>
  <si>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</si>
  <si>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</si>
  <si>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</si>
  <si>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</si>
  <si>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</si>
  <si>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</si>
  <si>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</si>
  <si>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</si>
  <si>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</si>
  <si>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</si>
  <si>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</si>
  <si>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</si>
  <si>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</si>
  <si>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</si>
  <si>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</si>
  <si>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</si>
  <si>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</si>
  <si>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</si>
  <si>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</si>
  <si>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</si>
  <si>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</si>
  <si>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</si>
  <si>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</si>
  <si>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</si>
  <si>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</si>
  <si>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</si>
  <si>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</si>
  <si>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</si>
  <si>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</si>
  <si>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</si>
  <si>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</si>
  <si>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</si>
  <si>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</si>
  <si>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</si>
  <si>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</si>
  <si>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</si>
  <si>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</si>
  <si>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</si>
  <si>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</si>
  <si>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</si>
  <si>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</si>
  <si>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</si>
  <si>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</si>
  <si>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</si>
  <si>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</si>
  <si>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</si>
  <si>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</si>
  <si>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</si>
  <si>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</si>
  <si>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</si>
  <si>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</si>
  <si>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</si>
  <si>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</si>
  <si>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</si>
  <si>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</si>
  <si>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</si>
  <si>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</si>
  <si>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</si>
  <si>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</si>
  <si>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</si>
  <si>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</si>
  <si>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</si>
  <si>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</si>
  <si>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</si>
  <si>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</si>
  <si>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</si>
  <si>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</si>
  <si>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</si>
  <si>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</si>
  <si>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</si>
  <si>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</si>
  <si>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</si>
  <si>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</si>
  <si>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</si>
  <si>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</si>
  <si>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</si>
  <si>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</si>
  <si>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</si>
  <si>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</si>
  <si>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</si>
  <si>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</si>
  <si>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</si>
  <si>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</si>
  <si>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</si>
  <si>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</si>
  <si>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</si>
  <si>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</si>
  <si>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</si>
  <si>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</si>
  <si>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</si>
  <si>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</si>
  <si>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</si>
  <si>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</si>
  <si>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</si>
  <si>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</si>
  <si>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</si>
  <si>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</si>
  <si>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</si>
  <si>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</si>
  <si>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</si>
  <si>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</si>
  <si>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</si>
  <si>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</si>
  <si>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</si>
  <si>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</si>
  <si>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</si>
  <si>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</si>
  <si>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</si>
  <si>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</si>
  <si>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</si>
  <si>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</si>
  <si>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</si>
  <si>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</si>
  <si>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</si>
  <si>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</si>
  <si>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</si>
  <si>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</si>
  <si>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</si>
  <si>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</si>
  <si>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</si>
  <si>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</si>
  <si>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</si>
  <si>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</si>
  <si>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</si>
  <si>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</si>
  <si>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</si>
  <si>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</si>
  <si>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</si>
  <si>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</si>
  <si>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</si>
  <si>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</si>
  <si>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</si>
  <si>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</si>
  <si>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</si>
  <si>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</si>
  <si>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</si>
  <si>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</si>
  <si>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</si>
  <si>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</si>
  <si>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</si>
  <si>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</si>
  <si>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</si>
  <si>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</si>
  <si>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</si>
  <si>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</si>
  <si>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</si>
  <si>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</si>
  <si>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</si>
  <si>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</si>
  <si>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</si>
  <si>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</si>
  <si>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</si>
  <si>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</si>
  <si>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</si>
  <si>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</si>
  <si>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</si>
  <si>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</si>
  <si>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</si>
  <si>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</si>
  <si>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</si>
  <si>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</si>
  <si>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</si>
  <si>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</si>
  <si>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</si>
  <si>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</si>
  <si>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</si>
  <si>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</si>
  <si>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</si>
  <si>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</si>
  <si>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</si>
  <si>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</si>
  <si>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</si>
  <si>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</si>
  <si>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</si>
  <si>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</si>
  <si>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</si>
  <si>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</si>
  <si>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</si>
  <si>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</si>
  <si>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</si>
  <si>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</si>
  <si>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</si>
  <si>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</si>
  <si>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</si>
  <si>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</si>
  <si>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</si>
  <si>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</si>
  <si>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</si>
  <si>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</si>
  <si>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</si>
  <si>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</si>
  <si>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</si>
  <si>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</si>
  <si>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</si>
  <si>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</si>
  <si>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</si>
  <si>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</si>
  <si>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</si>
  <si>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</si>
  <si>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</si>
  <si>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</si>
  <si>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</si>
  <si>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</si>
  <si>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</si>
  <si>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</si>
  <si>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</si>
  <si>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</si>
  <si>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</si>
  <si>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</si>
  <si>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</si>
  <si>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</si>
  <si>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</si>
  <si>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</si>
  <si>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</si>
  <si>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</si>
  <si>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</si>
  <si>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</si>
  <si>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</si>
  <si>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</si>
  <si>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</si>
  <si>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</si>
  <si>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</si>
  <si>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</si>
  <si>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</si>
  <si>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</si>
  <si>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</si>
  <si>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</si>
  <si>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</si>
  <si>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</si>
  <si>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</si>
  <si>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</si>
  <si>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</si>
  <si>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</si>
  <si>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</si>
  <si>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</si>
  <si>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</si>
  <si>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</si>
  <si>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</si>
  <si>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</si>
  <si>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</si>
  <si>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</si>
  <si>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</si>
  <si>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</si>
  <si>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</si>
  <si>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</si>
  <si>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</si>
  <si>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</si>
  <si>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</si>
  <si>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</si>
  <si>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</si>
  <si>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</si>
  <si>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</si>
  <si>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</si>
  <si>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</si>
  <si>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</si>
  <si>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</si>
  <si>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</si>
  <si>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</si>
  <si>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</si>
  <si>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</si>
  <si>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</si>
  <si>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</si>
  <si>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</si>
  <si>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</si>
  <si>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</si>
  <si>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</si>
  <si>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</si>
  <si>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</si>
  <si>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</si>
  <si>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</si>
  <si>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</si>
  <si>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</si>
  <si>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</si>
  <si>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</si>
  <si>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</si>
  <si>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</si>
  <si>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</si>
  <si>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</si>
  <si>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</si>
  <si>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</si>
  <si>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</si>
  <si>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</si>
  <si>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</si>
  <si>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</si>
  <si>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</si>
  <si>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</si>
  <si>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</si>
  <si>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</si>
  <si>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</si>
  <si>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</si>
  <si>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</si>
  <si>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</si>
  <si>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</si>
  <si>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</si>
  <si>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</si>
  <si>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</si>
  <si>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</si>
  <si>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</si>
  <si>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</si>
  <si>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</si>
  <si>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</si>
  <si>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</si>
  <si>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</si>
  <si>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</si>
  <si>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</si>
  <si>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</si>
  <si>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</si>
  <si>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</si>
  <si>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</si>
  <si>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</si>
  <si>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</si>
  <si>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</si>
  <si>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</si>
  <si>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</si>
  <si>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</si>
  <si>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</si>
  <si>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</si>
  <si>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</si>
  <si>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</si>
  <si>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</si>
  <si>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</si>
  <si>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</si>
  <si>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</si>
  <si>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</si>
  <si>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</si>
  <si>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</si>
  <si>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</si>
  <si>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</si>
  <si>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</si>
  <si>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</si>
  <si>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</si>
  <si>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</si>
  <si>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</si>
  <si>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</si>
  <si>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</si>
  <si>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</si>
  <si>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</si>
  <si>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</si>
  <si>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</si>
  <si>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</si>
  <si>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</si>
  <si>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</si>
  <si>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</si>
  <si>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</si>
  <si>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</si>
  <si>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</si>
  <si>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</si>
  <si>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</si>
  <si>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</si>
  <si>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</si>
  <si>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</si>
  <si>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</si>
  <si>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</si>
  <si>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</si>
  <si>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</si>
  <si>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</si>
  <si>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</si>
  <si>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</si>
  <si>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</si>
  <si>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</si>
  <si>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</si>
  <si>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</si>
  <si>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</si>
  <si>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</si>
  <si>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</si>
  <si>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</si>
  <si>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</si>
  <si>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</si>
  <si>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</si>
  <si>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</si>
  <si>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</si>
  <si>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</si>
  <si>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</si>
  <si>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</si>
  <si>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</si>
  <si>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</si>
  <si>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</si>
  <si>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</si>
  <si>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</si>
  <si>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</si>
  <si>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</si>
  <si>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</si>
  <si>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</si>
  <si>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</si>
  <si>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</si>
  <si>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</si>
  <si>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</si>
  <si>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</si>
  <si>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</si>
  <si>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</si>
  <si>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</si>
  <si>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</si>
  <si>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</si>
  <si>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</si>
  <si>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</si>
  <si>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</si>
  <si>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</si>
  <si>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</si>
  <si>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</si>
  <si>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</si>
  <si>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</si>
  <si>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</si>
  <si>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</si>
  <si>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</si>
  <si>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</si>
  <si>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</si>
  <si>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</si>
  <si>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</si>
  <si>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</si>
  <si>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</si>
  <si>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</si>
  <si>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</si>
  <si>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</si>
  <si>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</si>
  <si>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</si>
  <si>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</si>
  <si>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</si>
  <si>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</si>
  <si>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</si>
  <si>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</si>
  <si>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</si>
  <si>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</si>
  <si>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</si>
  <si>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</si>
  <si>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</si>
  <si>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</si>
  <si>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</si>
  <si>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</si>
  <si>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</si>
  <si>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</si>
  <si>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</si>
  <si>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</si>
  <si>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</si>
  <si>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</si>
  <si>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</si>
  <si>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</si>
  <si>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</si>
  <si>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</si>
  <si>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</si>
  <si>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</si>
  <si>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</si>
  <si>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</si>
  <si>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</si>
  <si>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</si>
  <si>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</si>
  <si>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</si>
  <si>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</si>
  <si>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</si>
  <si>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</si>
  <si>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</si>
  <si>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</si>
  <si>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</si>
  <si>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</si>
  <si>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</si>
  <si>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</si>
  <si>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</si>
  <si>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</si>
  <si>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</si>
  <si>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</si>
  <si>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</si>
  <si>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</si>
  <si>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</si>
  <si>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</si>
  <si>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</si>
  <si>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</si>
  <si>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</si>
  <si>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</si>
  <si>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</si>
  <si>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</si>
  <si>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</si>
  <si>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</si>
  <si>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</si>
  <si>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</si>
  <si>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</si>
  <si>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</si>
  <si>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</si>
  <si>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</si>
  <si>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</si>
  <si>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</si>
  <si>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</si>
  <si>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</si>
  <si>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</si>
  <si>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</si>
  <si>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</si>
  <si>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</si>
  <si>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</si>
  <si>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</si>
  <si>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</si>
  <si>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</si>
  <si>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</si>
  <si>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</si>
  <si>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</si>
  <si>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</si>
  <si>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</si>
  <si>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</si>
  <si>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</si>
  <si>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</si>
  <si>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</si>
  <si>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</si>
  <si>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</si>
  <si>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</si>
  <si>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</si>
  <si>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</si>
  <si>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</si>
  <si>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</si>
  <si>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</si>
  <si>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</si>
  <si>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</si>
  <si>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</si>
  <si>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</si>
  <si>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</si>
  <si>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</si>
  <si>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</si>
  <si>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</si>
  <si>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</si>
  <si>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</si>
  <si>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</si>
  <si>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</si>
  <si>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</si>
  <si>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</si>
  <si>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</si>
  <si>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</si>
  <si>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</si>
  <si>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</si>
  <si>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</si>
  <si>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</si>
  <si>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</si>
  <si>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</si>
  <si>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</si>
  <si>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</si>
  <si>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</si>
  <si>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</si>
  <si>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</si>
  <si>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</si>
  <si>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</si>
  <si>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</si>
  <si>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</si>
  <si>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</si>
  <si>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</si>
  <si>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</si>
  <si>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</si>
  <si>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</si>
  <si>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</si>
  <si>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</si>
  <si>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</si>
  <si>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</si>
  <si>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</si>
  <si>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</si>
  <si>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</si>
  <si>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</si>
  <si>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</si>
  <si>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</si>
  <si>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</si>
  <si>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</si>
  <si>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</si>
  <si>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</si>
  <si>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</si>
  <si>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</si>
  <si>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</si>
  <si>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</si>
  <si>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</si>
  <si>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</si>
  <si>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</si>
  <si>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</si>
  <si>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</si>
  <si>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</si>
  <si>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</si>
  <si>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</si>
  <si>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</si>
  <si>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</si>
  <si>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</si>
  <si>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</si>
  <si>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</si>
  <si>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</si>
  <si>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</si>
  <si>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</si>
  <si>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</si>
  <si>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</si>
  <si>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</si>
  <si>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</si>
  <si>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</si>
  <si>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</si>
  <si>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</si>
  <si>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</si>
  <si>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</si>
  <si>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</si>
  <si>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</si>
  <si>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</si>
  <si>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</si>
  <si>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</si>
  <si>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</si>
  <si>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</si>
  <si>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</si>
  <si>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</si>
  <si>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</si>
  <si>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</si>
  <si>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</si>
  <si>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</si>
  <si>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</si>
  <si>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</si>
  <si>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</si>
  <si>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</si>
  <si>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</si>
  <si>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</si>
  <si>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</si>
  <si>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</si>
  <si>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</si>
  <si>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</si>
  <si>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</si>
  <si>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</si>
  <si>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</si>
  <si>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</si>
  <si>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</si>
  <si>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</si>
  <si>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</si>
  <si>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</si>
  <si>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</si>
  <si>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</si>
  <si>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</si>
  <si>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</si>
  <si>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</si>
  <si>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</si>
  <si>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</si>
  <si>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</si>
  <si>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</si>
  <si>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</si>
  <si>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</si>
  <si>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</si>
  <si>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</si>
  <si>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</si>
  <si>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</si>
  <si>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</si>
  <si>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</si>
  <si>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</si>
  <si>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</si>
  <si>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</si>
  <si>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</si>
  <si>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</si>
  <si>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</si>
  <si>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</si>
  <si>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</si>
  <si>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</si>
  <si>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</si>
  <si>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</si>
  <si>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</si>
  <si>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</si>
  <si>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</si>
  <si>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</si>
  <si>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</si>
  <si>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</si>
  <si>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</si>
  <si>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</si>
  <si>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</si>
  <si>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</si>
  <si>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</si>
  <si>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</si>
  <si>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</si>
  <si>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</si>
  <si>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</si>
  <si>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</si>
  <si>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</si>
  <si>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</si>
  <si>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</si>
  <si>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</si>
  <si>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</si>
  <si>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</si>
  <si>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</si>
  <si>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</si>
  <si>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</si>
  <si>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</si>
  <si>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</si>
  <si>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</si>
  <si>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</si>
  <si>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</si>
  <si>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</si>
  <si>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</si>
  <si>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</si>
  <si>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</si>
  <si>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</si>
  <si>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</si>
  <si>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</si>
  <si>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</si>
  <si>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</si>
  <si>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</si>
  <si>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</si>
  <si>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</si>
  <si>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</si>
  <si>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</si>
  <si>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</si>
  <si>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</si>
  <si>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</si>
  <si>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</si>
  <si>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</si>
  <si>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</si>
  <si>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</si>
  <si>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</si>
  <si>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</si>
  <si>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</si>
  <si>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</si>
  <si>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</si>
  <si>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</si>
  <si>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</si>
  <si>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</si>
  <si>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</si>
  <si>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</si>
  <si>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</si>
  <si>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</si>
  <si>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</si>
  <si>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</si>
  <si>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</si>
  <si>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</si>
  <si>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</si>
  <si>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</si>
  <si>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</si>
  <si>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</si>
  <si>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</si>
  <si>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</si>
  <si>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</si>
  <si>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</si>
  <si>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</si>
  <si>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</si>
  <si>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</si>
  <si>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</si>
  <si>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</si>
  <si>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</si>
  <si>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</si>
  <si>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</si>
  <si>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</si>
  <si>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</si>
  <si>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</si>
  <si>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</si>
  <si>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</si>
  <si>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</si>
  <si>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</si>
  <si>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</si>
  <si>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</si>
  <si>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</si>
  <si>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</si>
  <si>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</si>
  <si>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</si>
  <si>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</si>
  <si>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</si>
  <si>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</si>
  <si>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</si>
  <si>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</si>
  <si>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</si>
  <si>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</si>
  <si>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</si>
  <si>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</si>
  <si>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</si>
  <si>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</si>
  <si>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</si>
  <si>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</si>
  <si>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</si>
  <si>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</si>
  <si>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</si>
  <si>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</si>
  <si>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</si>
  <si>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</si>
  <si>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</si>
  <si>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</si>
  <si>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</si>
  <si>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</si>
  <si>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</si>
  <si>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</si>
  <si>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</si>
  <si>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</si>
  <si>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</si>
  <si>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</si>
  <si>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</si>
  <si>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</si>
  <si>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</si>
  <si>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</si>
  <si>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</si>
  <si>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</si>
  <si>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</si>
  <si>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</si>
  <si>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</si>
  <si>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</si>
  <si>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</si>
  <si>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</si>
  <si>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</si>
  <si>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</si>
  <si>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</si>
  <si>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</si>
  <si>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</si>
  <si>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</si>
  <si>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</si>
  <si>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</si>
  <si>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</si>
  <si>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</si>
  <si>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</si>
  <si>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</si>
  <si>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</si>
  <si>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</si>
  <si>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</si>
  <si>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</si>
  <si>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</si>
  <si>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</si>
  <si>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</si>
  <si>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</si>
  <si>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</si>
  <si>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</si>
  <si>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</si>
  <si>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</si>
  <si>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</si>
  <si>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</si>
  <si>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</si>
  <si>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</si>
  <si>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</si>
  <si>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</si>
  <si>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</si>
  <si>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</si>
  <si>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</si>
  <si>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</si>
  <si>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</si>
  <si>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</si>
  <si>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</si>
  <si>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</si>
  <si>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</si>
  <si>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</si>
  <si>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</si>
  <si>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</si>
  <si>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</si>
  <si>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</si>
  <si>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</si>
  <si>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</si>
  <si>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</si>
  <si>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</si>
  <si>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</si>
  <si>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</si>
  <si>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</si>
  <si>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</si>
  <si>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</si>
  <si>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</si>
  <si>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</si>
  <si>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</si>
  <si>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</si>
  <si>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</si>
  <si>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</si>
  <si>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</si>
  <si>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</si>
  <si>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</si>
  <si>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</si>
  <si>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</si>
  <si>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</si>
  <si>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</si>
  <si>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</si>
  <si>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</si>
  <si>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</si>
  <si>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</si>
  <si>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</si>
  <si>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</si>
  <si>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</si>
  <si>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</si>
  <si>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</si>
  <si>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</si>
  <si>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</si>
  <si>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</si>
  <si>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</si>
  <si>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</si>
  <si>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</si>
  <si>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</si>
  <si>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</si>
  <si>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</si>
  <si>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</si>
  <si>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</si>
  <si>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</si>
  <si>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</si>
  <si>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</si>
  <si>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</si>
  <si>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</si>
  <si>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</si>
  <si>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</si>
  <si>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</si>
  <si>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</si>
  <si>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</si>
  <si>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</si>
  <si>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</si>
  <si>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</si>
  <si>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</si>
  <si>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</si>
  <si>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</si>
  <si>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</si>
  <si>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</si>
  <si>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</si>
  <si>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</si>
  <si>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</si>
  <si>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</si>
  <si>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</si>
  <si>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</si>
  <si>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</si>
  <si>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</si>
  <si>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</si>
  <si>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</si>
  <si>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</si>
  <si>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</si>
  <si>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</si>
  <si>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</si>
  <si>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</si>
  <si>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</si>
  <si>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</si>
  <si>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</si>
  <si>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</si>
  <si>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</si>
  <si>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</si>
  <si>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</si>
  <si>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</si>
  <si>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</si>
  <si>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</si>
  <si>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</si>
  <si>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</si>
  <si>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</si>
  <si>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</si>
  <si>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</si>
  <si>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</si>
  <si>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</si>
  <si>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</si>
  <si>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</si>
  <si>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</si>
  <si>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</si>
  <si>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</si>
  <si>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</si>
  <si>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</si>
  <si>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</si>
  <si>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</si>
  <si>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</si>
  <si>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</si>
  <si>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</si>
  <si>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</si>
  <si>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</si>
  <si>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</si>
  <si>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</si>
  <si>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</si>
  <si>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</si>
  <si>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</si>
  <si>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</si>
  <si>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</si>
  <si>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</si>
  <si>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</si>
  <si>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</si>
  <si>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</si>
  <si>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</si>
  <si>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</si>
  <si>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</si>
  <si>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</si>
  <si>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</si>
  <si>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</si>
  <si>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</si>
  <si>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</si>
  <si>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</si>
  <si>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</si>
  <si>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</si>
  <si>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</si>
  <si>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</si>
  <si>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</si>
  <si>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</si>
  <si>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</si>
  <si>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</si>
  <si>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</si>
  <si>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</si>
  <si>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</si>
  <si>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</si>
  <si>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</si>
  <si>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</si>
  <si>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</si>
  <si>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</si>
  <si>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</si>
  <si>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</si>
  <si>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</si>
  <si>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</si>
  <si>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</si>
  <si>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</si>
  <si>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</si>
  <si>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</si>
  <si>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</si>
  <si>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</si>
  <si>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</si>
  <si>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</si>
  <si>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</si>
  <si>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</si>
  <si>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</si>
  <si>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</si>
  <si>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</si>
  <si>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</si>
  <si>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</si>
  <si>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</si>
  <si>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</si>
  <si>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</si>
  <si>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</si>
  <si>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</si>
  <si>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</si>
  <si>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</si>
  <si>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</si>
  <si>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</si>
  <si>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</si>
  <si>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</si>
  <si>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</si>
  <si>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</si>
  <si>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</si>
  <si>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</si>
  <si>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</si>
  <si>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</si>
  <si>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</si>
  <si>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</si>
  <si>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</si>
  <si>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</si>
  <si>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</si>
  <si>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</si>
  <si>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</si>
  <si>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</si>
  <si>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</si>
  <si>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</si>
  <si>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</si>
  <si>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</si>
  <si>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</si>
  <si>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</si>
  <si>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</si>
  <si>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</si>
  <si>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</si>
  <si>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</si>
  <si>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</si>
  <si>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</si>
  <si>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</si>
  <si>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</si>
  <si>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</si>
  <si>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</si>
  <si>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</si>
  <si>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</si>
  <si>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</si>
  <si>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</si>
  <si>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</si>
  <si>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</si>
  <si>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</si>
  <si>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</si>
  <si>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</si>
  <si>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</si>
  <si>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</si>
  <si>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</si>
  <si>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</si>
  <si>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</si>
  <si>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</si>
  <si>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</si>
  <si>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</si>
  <si>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</si>
  <si>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</si>
  <si>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</si>
  <si>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</si>
  <si>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</si>
  <si>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</si>
  <si>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</si>
  <si>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</si>
  <si>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</si>
  <si>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</si>
  <si>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</si>
  <si>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</si>
  <si>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</si>
  <si>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</si>
  <si>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</si>
  <si>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</si>
  <si>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</si>
  <si>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</si>
  <si>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</si>
  <si>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</si>
  <si>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</si>
  <si>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</si>
  <si>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</si>
  <si>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</si>
  <si>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</si>
  <si>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</si>
  <si>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</si>
  <si>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</si>
  <si>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</si>
  <si>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</si>
  <si>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</si>
  <si>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</si>
  <si>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</si>
  <si>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</si>
  <si>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</si>
  <si>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</si>
  <si>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</si>
  <si>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</si>
  <si>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</si>
  <si>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</si>
  <si>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</si>
  <si>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</si>
  <si>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</si>
  <si>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</si>
  <si>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</si>
  <si>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</si>
  <si>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</si>
  <si>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</si>
  <si>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</si>
  <si>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</si>
  <si>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</si>
  <si>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</si>
  <si>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</si>
  <si>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</si>
  <si>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</si>
  <si>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</si>
  <si>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</si>
  <si>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</si>
  <si>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</si>
  <si>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</si>
  <si>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</si>
  <si>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</si>
  <si>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</si>
  <si>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</si>
  <si>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</si>
  <si>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</si>
  <si>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</si>
  <si>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</si>
  <si>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</si>
  <si>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</si>
  <si>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</si>
  <si>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</si>
  <si>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</si>
  <si>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</si>
  <si>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</si>
  <si>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</si>
  <si>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</si>
  <si>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</si>
  <si>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</si>
  <si>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</si>
  <si>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</si>
  <si>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</si>
  <si>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</si>
  <si>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</si>
  <si>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</si>
  <si>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</si>
  <si>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</si>
  <si>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</si>
  <si>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</si>
  <si>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</si>
  <si>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</si>
  <si>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</si>
  <si>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</si>
  <si>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</si>
  <si>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</si>
  <si>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</si>
  <si>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</si>
  <si>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</si>
  <si>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</si>
  <si>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</si>
  <si>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</si>
  <si>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</si>
  <si>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</si>
  <si>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</si>
  <si>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</si>
  <si>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</si>
  <si>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</si>
  <si>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</si>
  <si>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</si>
  <si>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</si>
  <si>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</si>
  <si>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</si>
  <si>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</si>
  <si>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</si>
  <si>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</si>
  <si>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</si>
  <si>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</si>
  <si>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</si>
  <si>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</si>
  <si>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</si>
  <si>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</si>
  <si>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</si>
  <si>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</si>
  <si>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</si>
  <si>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</si>
  <si>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</si>
  <si>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</si>
  <si>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</si>
  <si>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</si>
  <si>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</si>
  <si>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</si>
  <si>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</si>
  <si>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</si>
  <si>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</si>
  <si>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</si>
  <si>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</si>
  <si>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</si>
  <si>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</si>
  <si>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</si>
  <si>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</si>
  <si>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</si>
  <si>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</si>
  <si>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</si>
  <si>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</si>
  <si>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</si>
  <si>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</si>
  <si>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</si>
  <si>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</si>
  <si>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</si>
  <si>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</si>
  <si>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</si>
  <si>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</si>
  <si>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</si>
  <si>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</si>
  <si>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</si>
  <si>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</si>
  <si>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</si>
  <si>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</si>
  <si>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</si>
  <si>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</si>
  <si>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</si>
  <si>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</si>
  <si>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</si>
  <si>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</si>
  <si>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</si>
  <si>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</si>
  <si>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</si>
  <si>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</si>
  <si>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</si>
  <si>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</si>
  <si>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</si>
  <si>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</si>
  <si>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</si>
  <si>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</si>
  <si>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</si>
  <si>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</si>
  <si>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</si>
  <si>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</si>
  <si>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</si>
  <si>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</si>
  <si>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</si>
  <si>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</si>
  <si>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</si>
  <si>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</si>
  <si>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</si>
  <si>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</si>
  <si>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</si>
  <si>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</si>
  <si>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</si>
  <si>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</si>
  <si>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</si>
  <si>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</si>
  <si>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</si>
  <si>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</si>
  <si>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</si>
  <si>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</si>
  <si>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</si>
  <si>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</si>
  <si>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</si>
  <si>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</si>
  <si>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</si>
  <si>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</si>
  <si>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</si>
  <si>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</si>
  <si>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</si>
  <si>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</si>
  <si>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</si>
  <si>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</si>
  <si>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</si>
  <si>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</si>
  <si>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</si>
  <si>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</si>
  <si>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</si>
  <si>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</si>
  <si>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</si>
  <si>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</si>
  <si>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</si>
  <si>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</si>
  <si>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</si>
  <si>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</si>
  <si>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</si>
  <si>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</si>
  <si>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</si>
  <si>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</si>
  <si>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</si>
  <si>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</si>
  <si>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</si>
  <si>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</si>
  <si>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</si>
  <si>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</si>
  <si>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</si>
  <si>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</si>
  <si>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</si>
  <si>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</si>
  <si>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</si>
  <si>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</si>
  <si>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</si>
  <si>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</si>
  <si>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</si>
  <si>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</si>
  <si>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</si>
  <si>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</si>
  <si>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</si>
  <si>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</si>
  <si>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</si>
  <si>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</si>
  <si>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</si>
  <si>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</si>
  <si>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</si>
  <si>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</si>
  <si>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</si>
  <si>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</si>
  <si>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</si>
  <si>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</si>
  <si>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</si>
  <si>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</si>
  <si>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</si>
  <si>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</si>
  <si>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</si>
  <si>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</si>
  <si>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</si>
  <si>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</si>
  <si>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</si>
  <si>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</si>
  <si>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</si>
  <si>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</si>
  <si>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</si>
  <si>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</si>
  <si>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</si>
  <si>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</si>
  <si>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</si>
  <si>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</si>
  <si>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</si>
  <si>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</si>
  <si>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</si>
  <si>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</si>
  <si>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</si>
  <si>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</si>
  <si>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</si>
  <si>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</si>
  <si>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</si>
  <si>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</si>
  <si>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</si>
  <si>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</si>
  <si>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</si>
  <si>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</si>
  <si>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</si>
  <si>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</si>
  <si>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</si>
  <si>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</si>
  <si>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</si>
  <si>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</si>
  <si>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</si>
  <si>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</si>
  <si>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</si>
  <si>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</si>
  <si>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</si>
  <si>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</si>
  <si>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</si>
  <si>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</si>
  <si>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</si>
  <si>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</si>
  <si>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</si>
  <si>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</si>
  <si>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</si>
  <si>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</si>
  <si>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</si>
  <si>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</si>
  <si>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</si>
  <si>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</si>
  <si>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</si>
  <si>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</si>
  <si>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</si>
  <si>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</si>
  <si>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</si>
  <si>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</si>
  <si>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</si>
  <si>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</si>
  <si>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</si>
  <si>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</si>
  <si>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</si>
  <si>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</si>
  <si>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</si>
  <si>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</si>
  <si>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</si>
  <si>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</si>
  <si>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</si>
  <si>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</si>
  <si>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</si>
  <si>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</si>
  <si>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</si>
  <si>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</si>
  <si>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</si>
  <si>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</si>
  <si>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</si>
  <si>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</si>
  <si>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</si>
  <si>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</si>
  <si>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</si>
  <si>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</si>
  <si>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</si>
  <si>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</si>
  <si>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</si>
  <si>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</si>
  <si>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</si>
  <si>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</si>
  <si>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</si>
  <si>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</si>
  <si>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</si>
  <si>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</si>
  <si>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</si>
  <si>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</si>
  <si>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</si>
  <si>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</si>
  <si>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</si>
  <si>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</si>
  <si>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</si>
  <si>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</si>
  <si>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</si>
  <si>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</si>
  <si>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</si>
  <si>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</si>
  <si>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</si>
  <si>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</si>
  <si>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</si>
  <si>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</si>
  <si>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</si>
  <si>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</si>
  <si>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</si>
  <si>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</si>
  <si>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</si>
  <si>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</si>
  <si>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</si>
  <si>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</si>
  <si>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</si>
  <si>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</si>
  <si>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</si>
  <si>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</si>
  <si>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</si>
  <si>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</si>
  <si>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</si>
  <si>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</si>
  <si>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</si>
  <si>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</si>
  <si>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</si>
  <si>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</si>
  <si>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</si>
  <si>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</si>
  <si>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</si>
  <si>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</si>
  <si>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</si>
  <si>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</si>
  <si>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</si>
  <si>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</si>
  <si>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</si>
  <si>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</si>
  <si>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</si>
  <si>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</si>
  <si>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</si>
  <si>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</si>
  <si>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</si>
  <si>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</si>
  <si>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</si>
  <si>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</si>
  <si>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</si>
  <si>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</si>
  <si>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</si>
  <si>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</si>
  <si>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</si>
  <si>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</si>
  <si>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</si>
  <si>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</si>
  <si>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</si>
  <si>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</si>
  <si>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</si>
  <si>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</si>
  <si>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</si>
  <si>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</si>
  <si>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</si>
  <si>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</si>
  <si>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</si>
  <si>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</si>
  <si>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</si>
  <si>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</si>
  <si>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</si>
  <si>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</si>
  <si>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</si>
  <si>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</si>
  <si>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</si>
  <si>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</si>
  <si>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</si>
  <si>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</si>
  <si>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</si>
  <si>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</si>
  <si>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</si>
  <si>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</si>
  <si>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</si>
  <si>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</si>
  <si>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</si>
  <si>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</si>
  <si>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</si>
  <si>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</si>
  <si>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</si>
  <si>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</si>
  <si>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</si>
  <si>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</si>
  <si>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</si>
  <si>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</si>
  <si>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</si>
  <si>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</si>
  <si>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</si>
  <si>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</si>
  <si>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</si>
  <si>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</si>
  <si>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</si>
  <si>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</si>
  <si>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</si>
  <si>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</si>
  <si>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</si>
  <si>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</si>
  <si>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</si>
  <si>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</si>
  <si>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</si>
  <si>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</si>
  <si>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</si>
  <si>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</si>
  <si>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</si>
  <si>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</si>
  <si>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</si>
  <si>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</si>
  <si>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</si>
  <si>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</si>
  <si>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</si>
  <si>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</si>
  <si>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</si>
  <si>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</si>
  <si>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</si>
  <si>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</si>
  <si>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</si>
  <si>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</si>
  <si>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</si>
  <si>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</si>
  <si>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</si>
  <si>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</si>
  <si>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</si>
  <si>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</si>
  <si>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</si>
  <si>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</si>
  <si>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</si>
  <si>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</si>
  <si>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</si>
  <si>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</si>
  <si>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</si>
  <si>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</si>
  <si>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</si>
  <si>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</si>
  <si>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</si>
  <si>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</si>
  <si>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</si>
  <si>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</si>
  <si>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</si>
  <si>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</si>
  <si>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</si>
  <si>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</si>
  <si>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</si>
  <si>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</si>
  <si>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</si>
  <si>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</si>
  <si>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</si>
  <si>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</si>
  <si>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</si>
  <si>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</si>
  <si>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</si>
  <si>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</si>
  <si>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</si>
  <si>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</si>
  <si>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</si>
  <si>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</si>
  <si>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</si>
  <si>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</si>
  <si>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</si>
  <si>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</si>
  <si>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</si>
  <si>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</si>
  <si>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</si>
  <si>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</si>
  <si>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</si>
  <si>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</si>
  <si>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</si>
  <si>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</si>
  <si>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</si>
  <si>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</si>
  <si>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</si>
  <si>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</si>
  <si>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</si>
  <si>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</si>
  <si>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</si>
  <si>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</si>
  <si>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</si>
  <si>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</si>
  <si>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</si>
  <si>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</si>
  <si>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</si>
  <si>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</si>
  <si>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</si>
  <si>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</si>
  <si>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</si>
  <si>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</si>
  <si>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</si>
  <si>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</si>
  <si>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</si>
  <si>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</si>
  <si>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</si>
  <si>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</si>
  <si>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</si>
  <si>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</si>
  <si>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</si>
  <si>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</si>
  <si>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</si>
  <si>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</si>
  <si>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</si>
  <si>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</si>
  <si>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</si>
  <si>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</si>
  <si>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</si>
  <si>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</si>
  <si>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</si>
  <si>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</si>
  <si>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</si>
  <si>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</si>
  <si>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</si>
  <si>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</si>
  <si>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</si>
  <si>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</si>
  <si>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</si>
  <si>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</si>
  <si>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</si>
  <si>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</si>
  <si>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</si>
  <si>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</si>
  <si>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</si>
  <si>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</si>
  <si>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</si>
  <si>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</si>
  <si>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</si>
  <si>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</si>
  <si>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</si>
  <si>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</si>
  <si>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</si>
  <si>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</si>
  <si>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</si>
  <si>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</si>
  <si>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</si>
  <si>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</si>
  <si>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</si>
  <si>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</si>
  <si>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</si>
  <si>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</si>
  <si>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</si>
  <si>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</si>
  <si>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</si>
  <si>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</si>
  <si>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</si>
  <si>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</si>
  <si>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</si>
  <si>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</si>
  <si>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</si>
  <si>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</si>
  <si>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</si>
  <si>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</si>
  <si>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</si>
  <si>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</si>
  <si>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</si>
  <si>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</si>
  <si>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</si>
  <si>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</si>
  <si>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</si>
  <si>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</si>
  <si>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</si>
  <si>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</si>
  <si>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</si>
  <si>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</si>
  <si>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</si>
  <si>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</si>
  <si>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</si>
  <si>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</si>
  <si>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</si>
  <si>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</si>
  <si>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</si>
  <si>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</si>
  <si>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</si>
  <si>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</si>
  <si>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</si>
  <si>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</si>
  <si>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</si>
  <si>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</si>
  <si>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</si>
  <si>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</si>
  <si>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</si>
  <si>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</si>
  <si>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</si>
  <si>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</si>
  <si>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</si>
  <si>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</si>
  <si>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</si>
  <si>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</si>
  <si>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</si>
  <si>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</si>
  <si>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</si>
  <si>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</si>
  <si>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</si>
  <si>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</si>
  <si>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</si>
  <si>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</si>
  <si>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</si>
  <si>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</si>
  <si>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</si>
  <si>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</si>
  <si>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</si>
  <si>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</si>
  <si>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</si>
  <si>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</si>
  <si>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</si>
  <si>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</si>
  <si>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</si>
  <si>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</si>
  <si>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</si>
  <si>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</si>
  <si>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</si>
  <si>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</si>
  <si>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</si>
  <si>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</si>
  <si>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</si>
  <si>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</si>
  <si>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</si>
  <si>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</si>
  <si>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</si>
  <si>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</si>
  <si>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</si>
  <si>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</si>
  <si>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</si>
  <si>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</si>
  <si>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</si>
  <si>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</si>
  <si>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</si>
  <si>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</si>
  <si>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</si>
  <si>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</si>
  <si>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</si>
  <si>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</si>
  <si>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</si>
  <si>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</si>
  <si>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</si>
  <si>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</si>
  <si>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</si>
  <si>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</si>
  <si>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</si>
  <si>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</si>
  <si>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</si>
  <si>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</si>
  <si>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</si>
  <si>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</si>
  <si>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</si>
  <si>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</si>
  <si>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</si>
  <si>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</si>
  <si>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</si>
  <si>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</si>
  <si>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</si>
  <si>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</si>
  <si>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</si>
  <si>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</si>
  <si>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</si>
  <si>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</si>
  <si>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</si>
  <si>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</si>
  <si>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</si>
  <si>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</si>
  <si>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</si>
  <si>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</si>
  <si>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</si>
  <si>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</si>
  <si>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</si>
  <si>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</si>
  <si>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</si>
  <si>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</si>
  <si>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</si>
  <si>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</si>
  <si>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</si>
  <si>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</si>
  <si>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</si>
  <si>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</si>
  <si>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</si>
  <si>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</si>
  <si>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</si>
  <si>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</si>
  <si>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</si>
  <si>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</si>
  <si>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</si>
  <si>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</si>
  <si>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</si>
  <si>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</si>
  <si>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</si>
  <si>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</si>
  <si>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</si>
  <si>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</si>
  <si>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</si>
  <si>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</si>
  <si>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</si>
  <si>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</si>
  <si>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</si>
  <si>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</si>
  <si>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</si>
  <si>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</si>
  <si>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</si>
  <si>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</si>
  <si>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</si>
  <si>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</si>
  <si>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</si>
  <si>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</si>
  <si>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</si>
  <si>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</si>
  <si>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</si>
  <si>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</si>
  <si>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</si>
  <si>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</si>
  <si>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</si>
  <si>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</si>
  <si>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</si>
  <si>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</si>
  <si>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</si>
  <si>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</si>
  <si>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</si>
  <si>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</si>
  <si>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</si>
  <si>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</si>
  <si>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</si>
  <si>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</si>
  <si>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</si>
  <si>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</si>
  <si>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</si>
  <si>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</si>
  <si>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</si>
  <si>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</si>
  <si>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</si>
  <si>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</si>
  <si>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</si>
  <si>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</si>
  <si>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</si>
  <si>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</si>
  <si>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</si>
  <si>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</si>
  <si>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</si>
  <si>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</si>
  <si>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</si>
  <si>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</si>
  <si>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</si>
  <si>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</si>
  <si>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</si>
  <si>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</si>
  <si>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</si>
  <si>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</si>
  <si>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</si>
  <si>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</si>
  <si>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</si>
  <si>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</si>
  <si>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</si>
  <si>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</si>
  <si>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</si>
  <si>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</si>
  <si>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</si>
  <si>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</si>
  <si>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</si>
  <si>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</si>
  <si>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</si>
  <si>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</si>
  <si>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</si>
  <si>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</si>
  <si>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</si>
  <si>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</si>
  <si>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</si>
  <si>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</si>
  <si>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</si>
  <si>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</si>
  <si>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</si>
  <si>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</si>
  <si>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</si>
  <si>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</si>
  <si>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</si>
  <si>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</si>
  <si>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</si>
  <si>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</si>
  <si>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</si>
  <si>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</si>
  <si>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</si>
  <si>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</si>
  <si>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</si>
  <si>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</si>
  <si>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</si>
  <si>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</si>
  <si>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</si>
  <si>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</si>
  <si>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</si>
  <si>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</si>
  <si>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</si>
  <si>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</si>
  <si>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</si>
  <si>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</si>
  <si>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</si>
  <si>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</si>
  <si>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</si>
  <si>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</si>
  <si>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</si>
  <si>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</si>
  <si>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</si>
  <si>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</si>
  <si>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</si>
  <si>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</si>
  <si>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</si>
  <si>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</si>
  <si>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</si>
  <si>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</si>
  <si>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</si>
  <si>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</si>
  <si>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</si>
  <si>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</si>
  <si>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</si>
  <si>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</si>
  <si>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</si>
  <si>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</si>
  <si>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</si>
  <si>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</si>
  <si>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</si>
  <si>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</si>
  <si>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</si>
  <si>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</si>
  <si>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</si>
  <si>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</si>
  <si>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</si>
  <si>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</si>
  <si>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</si>
  <si>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</si>
  <si>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</si>
  <si>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</si>
  <si>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</si>
  <si>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</si>
  <si>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</si>
  <si>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</si>
  <si>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</si>
  <si>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</si>
  <si>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</si>
  <si>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</si>
  <si>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</si>
  <si>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</si>
  <si>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</si>
  <si>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</si>
  <si>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</si>
  <si>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</si>
  <si>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</si>
  <si>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</si>
  <si>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</si>
  <si>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</si>
  <si>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</si>
  <si>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</si>
  <si>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</si>
  <si>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</si>
  <si>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</si>
  <si>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</si>
  <si>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</si>
  <si>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</si>
  <si>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</si>
  <si>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</si>
  <si>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</si>
  <si>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</si>
  <si>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</si>
  <si>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</si>
  <si>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</si>
  <si>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</si>
  <si>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</si>
  <si>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</si>
  <si>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</si>
  <si>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</si>
  <si>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</si>
  <si>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</si>
  <si>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</si>
  <si>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</si>
  <si>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</si>
  <si>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</si>
  <si>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</si>
  <si>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</si>
  <si>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</si>
  <si>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</si>
  <si>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</si>
  <si>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</si>
  <si>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</si>
  <si>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</si>
  <si>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</si>
  <si>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</si>
  <si>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</si>
  <si>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</si>
  <si>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</si>
  <si>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</si>
  <si>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</si>
  <si>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</si>
  <si>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</si>
  <si>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</si>
  <si>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</si>
  <si>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</si>
  <si>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</si>
  <si>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</si>
  <si>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</si>
  <si>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</si>
  <si>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</si>
  <si>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</si>
  <si>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</si>
  <si>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</si>
  <si>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</si>
  <si>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</si>
  <si>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</si>
  <si>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</si>
  <si>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</si>
  <si>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</si>
  <si>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</si>
  <si>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</si>
  <si>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</si>
  <si>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</si>
  <si>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</si>
  <si>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</si>
  <si>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</si>
  <si>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</si>
  <si>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</si>
  <si>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</si>
  <si>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</si>
  <si>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</si>
  <si>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</si>
  <si>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</si>
  <si>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</si>
  <si>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</si>
  <si>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</si>
  <si>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</si>
  <si>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</si>
  <si>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</si>
  <si>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</si>
  <si>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</si>
  <si>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</si>
  <si>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</si>
  <si>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</si>
  <si>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</si>
  <si>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</si>
  <si>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</si>
  <si>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</si>
  <si>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</si>
  <si>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</si>
  <si>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</si>
  <si>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</si>
  <si>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</si>
  <si>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</si>
  <si>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</si>
  <si>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</si>
  <si>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</si>
  <si>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</si>
  <si>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</si>
  <si>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</si>
  <si>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</si>
  <si>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</si>
  <si>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</si>
  <si>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</si>
  <si>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</si>
  <si>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</si>
  <si>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</si>
  <si>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</si>
  <si>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</si>
  <si>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</si>
  <si>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</si>
  <si>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</si>
  <si>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</si>
  <si>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</si>
  <si>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</si>
  <si>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</si>
  <si>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</si>
  <si>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</si>
  <si>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</si>
  <si>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</si>
  <si>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</si>
  <si>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</si>
  <si>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</si>
  <si>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</si>
  <si>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</si>
  <si>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</si>
  <si>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</si>
  <si>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</si>
  <si>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</si>
  <si>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</si>
  <si>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</si>
  <si>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</si>
  <si>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</si>
  <si>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</si>
  <si>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</si>
  <si>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</si>
  <si>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</si>
  <si>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</si>
  <si>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</si>
  <si>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</si>
  <si>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</si>
  <si>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</si>
  <si>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</si>
  <si>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</si>
  <si>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</si>
  <si>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</si>
  <si>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</si>
  <si>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</si>
  <si>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</si>
  <si>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</si>
  <si>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</si>
  <si>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</si>
  <si>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</si>
  <si>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</si>
  <si>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</si>
  <si>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</si>
  <si>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</si>
  <si>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</si>
  <si>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</si>
  <si>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</si>
  <si>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</si>
  <si>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</si>
  <si>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</si>
  <si>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</si>
  <si>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</si>
  <si>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</si>
  <si>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</si>
  <si>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</si>
  <si>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</si>
  <si>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</si>
  <si>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</si>
  <si>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</si>
  <si>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</si>
  <si>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</si>
  <si>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</si>
  <si>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</si>
  <si>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</si>
  <si>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</si>
  <si>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</si>
  <si>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</si>
  <si>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</si>
  <si>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</si>
  <si>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</si>
  <si>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</si>
  <si>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</si>
  <si>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</si>
  <si>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</si>
  <si>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</si>
  <si>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</si>
  <si>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</si>
  <si>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</si>
  <si>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</si>
  <si>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</si>
  <si>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</si>
  <si>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</si>
  <si>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</si>
  <si>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</si>
  <si>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</si>
  <si>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</si>
  <si>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</si>
  <si>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</si>
  <si>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</si>
  <si>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</si>
  <si>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</si>
  <si>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</si>
  <si>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</si>
  <si>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</si>
  <si>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</si>
  <si>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</si>
  <si>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</si>
  <si>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</si>
  <si>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</si>
  <si>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</si>
  <si>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</si>
  <si>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</si>
  <si>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</si>
  <si>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</si>
  <si>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</si>
  <si>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</si>
  <si>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</si>
  <si>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</si>
  <si>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</si>
  <si>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</si>
  <si>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</si>
  <si>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</si>
  <si>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</si>
  <si>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</si>
  <si>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</si>
  <si>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</si>
  <si>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</si>
  <si>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</si>
  <si>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</si>
  <si>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</si>
  <si>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</si>
  <si>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</si>
  <si>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</si>
  <si>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</si>
  <si>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</si>
  <si>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</si>
  <si>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</si>
  <si>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</si>
  <si>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</si>
  <si>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</si>
  <si>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</si>
  <si>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</si>
  <si>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</si>
  <si>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</si>
  <si>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</si>
  <si>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</si>
  <si>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</si>
  <si>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</si>
  <si>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</si>
  <si>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</si>
  <si>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</si>
  <si>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</si>
  <si>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</si>
  <si>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</si>
  <si>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</si>
  <si>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</si>
  <si>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</si>
  <si>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</si>
  <si>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</si>
  <si>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</si>
  <si>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</si>
  <si>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</si>
  <si>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</si>
  <si>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</si>
  <si>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</si>
  <si>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</si>
  <si>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</si>
  <si>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</si>
  <si>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</si>
  <si>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</si>
  <si>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</si>
  <si>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</si>
  <si>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</si>
  <si>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</si>
  <si>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</si>
  <si>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</si>
  <si>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</si>
  <si>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</si>
  <si>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</si>
  <si>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</si>
  <si>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</si>
  <si>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</si>
  <si>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</si>
  <si>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</si>
  <si>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</si>
  <si>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</si>
  <si>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</si>
  <si>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</si>
  <si>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</si>
  <si>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</si>
  <si>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</si>
  <si>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</si>
  <si>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</si>
  <si>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</si>
  <si>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</si>
  <si>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</si>
  <si>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</si>
  <si>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</si>
  <si>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</si>
  <si>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</si>
  <si>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</si>
  <si>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</si>
  <si>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</si>
  <si>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</si>
  <si>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</si>
  <si>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</si>
  <si>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</si>
  <si>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</si>
  <si>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</si>
  <si>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</si>
  <si>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</si>
  <si>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</si>
  <si>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</si>
  <si>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</si>
  <si>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</si>
  <si>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</si>
  <si>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</si>
  <si>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</si>
  <si>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</si>
  <si>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</si>
  <si>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</si>
  <si>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</si>
  <si>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</si>
  <si>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</si>
  <si>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</si>
  <si>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</si>
  <si>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</si>
  <si>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</si>
  <si>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</si>
  <si>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</si>
  <si>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</si>
  <si>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</si>
  <si>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</si>
  <si>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</si>
  <si>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</si>
  <si>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</si>
  <si>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</si>
  <si>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</si>
  <si>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</si>
  <si>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</si>
  <si>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</si>
  <si>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</si>
  <si>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</si>
  <si>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</si>
  <si>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</si>
  <si>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</si>
  <si>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</si>
  <si>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</si>
  <si>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</si>
  <si>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</si>
  <si>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</si>
  <si>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</si>
  <si>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</si>
  <si>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</si>
  <si>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</si>
  <si>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</si>
  <si>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</si>
  <si>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</si>
  <si>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</si>
  <si>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</si>
  <si>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</si>
  <si>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</si>
  <si>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</si>
  <si>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</si>
  <si>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</si>
  <si>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</si>
  <si>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</si>
  <si>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</si>
  <si>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</si>
  <si>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</si>
  <si>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</si>
  <si>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</si>
  <si>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</si>
  <si>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</si>
  <si>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</si>
  <si>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</si>
  <si>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</si>
  <si>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</si>
  <si>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</si>
  <si>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</si>
  <si>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</si>
  <si>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</si>
  <si>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</si>
  <si>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</si>
  <si>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</si>
  <si>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</si>
  <si>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</si>
  <si>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</si>
  <si>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</si>
  <si>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</si>
  <si>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</si>
  <si>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</si>
  <si>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</si>
  <si>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</si>
  <si>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</si>
  <si>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</si>
  <si>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</si>
  <si>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</si>
  <si>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</si>
  <si>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</si>
  <si>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</si>
  <si>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</si>
  <si>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</si>
  <si>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</si>
  <si>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</si>
  <si>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</si>
  <si>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</si>
  <si>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</si>
  <si>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</si>
  <si>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</si>
  <si>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</si>
  <si>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</si>
  <si>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</si>
  <si>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</si>
  <si>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</si>
  <si>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</si>
  <si>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</si>
  <si>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</si>
  <si>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</si>
  <si>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</si>
  <si>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</si>
  <si>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</si>
  <si>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</si>
  <si>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</si>
  <si>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</si>
  <si>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</si>
  <si>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</si>
  <si>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</si>
  <si>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</si>
  <si>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</si>
  <si>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</si>
  <si>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</si>
  <si>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</si>
  <si>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</si>
  <si>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</si>
  <si>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</si>
  <si>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</si>
  <si>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</si>
  <si>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</si>
  <si>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</si>
  <si>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</si>
  <si>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</si>
  <si>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</si>
  <si>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</si>
  <si>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</si>
  <si>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</si>
  <si>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</si>
  <si>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</si>
  <si>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</si>
  <si>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</si>
  <si>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</si>
  <si>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</si>
  <si>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</si>
  <si>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</si>
  <si>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</si>
  <si>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</si>
  <si>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</si>
  <si>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</si>
  <si>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</si>
  <si>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</si>
  <si>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</si>
  <si>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</si>
  <si>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</si>
  <si>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</si>
  <si>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</si>
  <si>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</si>
  <si>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</si>
  <si>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</si>
  <si>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</si>
  <si>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</si>
  <si>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</si>
  <si>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</si>
  <si>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</si>
  <si>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</si>
  <si>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</si>
  <si>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</si>
  <si>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</si>
  <si>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</si>
  <si>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</si>
  <si>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</si>
  <si>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</si>
  <si>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</si>
  <si>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</si>
  <si>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</si>
  <si>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</si>
  <si>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</si>
  <si>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</si>
  <si>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</si>
  <si>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</si>
  <si>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</si>
  <si>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</si>
  <si>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</si>
  <si>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</si>
  <si>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</si>
  <si>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</si>
  <si>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</si>
  <si>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</si>
  <si>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</si>
  <si>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</si>
  <si>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</si>
  <si>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</si>
  <si>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</si>
  <si>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</si>
  <si>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</si>
  <si>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</si>
  <si>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</si>
  <si>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</si>
  <si>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</si>
  <si>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</si>
  <si>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</si>
  <si>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</si>
  <si>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</si>
  <si>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</si>
  <si>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</si>
  <si>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</si>
  <si>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</si>
  <si>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</si>
  <si>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</si>
  <si>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</si>
  <si>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</si>
  <si>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</si>
  <si>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</si>
  <si>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</si>
  <si>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</si>
  <si>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</si>
  <si>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</si>
  <si>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</si>
  <si>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</si>
  <si>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</si>
  <si>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</si>
  <si>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</si>
  <si>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</si>
  <si>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</si>
  <si>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</si>
  <si>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</si>
  <si>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</si>
  <si>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</si>
  <si>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</si>
  <si>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</si>
  <si>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</si>
  <si>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</si>
  <si>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</si>
  <si>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</si>
  <si>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</si>
  <si>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</si>
  <si>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</si>
  <si>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</si>
  <si>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</si>
  <si>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</si>
  <si>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</si>
  <si>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</si>
  <si>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</si>
  <si>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</si>
  <si>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</si>
  <si>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</si>
  <si>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</si>
  <si>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</si>
  <si>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</si>
  <si>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</si>
  <si>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</si>
  <si>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</si>
  <si>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</si>
  <si>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</si>
  <si>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</si>
  <si>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</si>
  <si>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</si>
  <si>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</si>
  <si>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</si>
  <si>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</si>
  <si>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</si>
  <si>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</si>
  <si>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</si>
  <si>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</si>
  <si>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</si>
  <si>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</si>
  <si>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</si>
  <si>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</si>
  <si>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</si>
  <si>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</si>
  <si>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</si>
  <si>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</si>
  <si>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</si>
  <si>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</si>
  <si>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</si>
  <si>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</si>
  <si>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</si>
  <si>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</si>
  <si>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</si>
  <si>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</si>
  <si>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</si>
  <si>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</si>
  <si>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</si>
  <si>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</si>
  <si>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</si>
  <si>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</si>
  <si>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</si>
  <si>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</si>
  <si>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</si>
  <si>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</si>
  <si>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</si>
  <si>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</si>
  <si>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</si>
  <si>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</si>
  <si>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</si>
  <si>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</si>
  <si>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</si>
  <si>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</si>
  <si>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</si>
  <si>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</si>
  <si>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</si>
  <si>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</si>
  <si>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</si>
  <si>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</si>
  <si>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</si>
  <si>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</si>
  <si>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</si>
  <si>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</si>
  <si>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</si>
  <si>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</si>
  <si>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</si>
  <si>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</si>
  <si>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</si>
  <si>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</si>
  <si>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</si>
  <si>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</si>
  <si>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</si>
  <si>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</si>
  <si>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</si>
  <si>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</si>
  <si>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</si>
  <si>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</si>
  <si>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</si>
  <si>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</si>
  <si>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</si>
  <si>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</si>
  <si>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</si>
  <si>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</si>
  <si>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</si>
  <si>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</si>
  <si>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</si>
  <si>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</si>
  <si>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</si>
  <si>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</si>
  <si>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</si>
  <si>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</si>
  <si>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</si>
  <si>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</si>
  <si>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</si>
  <si>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</si>
  <si>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</si>
  <si>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</si>
  <si>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</si>
  <si>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</si>
  <si>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</si>
  <si>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</si>
  <si>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</si>
  <si>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</si>
  <si>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</si>
  <si>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</si>
  <si>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</si>
  <si>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</si>
  <si>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</si>
  <si>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</si>
  <si>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</si>
  <si>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</si>
  <si>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</si>
  <si>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</si>
  <si>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</si>
  <si>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</si>
  <si>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</si>
  <si>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</si>
  <si>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</si>
  <si>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</si>
  <si>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</si>
  <si>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</si>
  <si>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</si>
  <si>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</si>
  <si>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</si>
  <si>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</si>
  <si>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</si>
  <si>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</si>
  <si>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</si>
  <si>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</si>
  <si>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</si>
  <si>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</si>
  <si>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</si>
  <si>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</si>
  <si>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</si>
  <si>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</si>
  <si>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</si>
  <si>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</si>
  <si>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</si>
  <si>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</si>
  <si>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</si>
  <si>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</si>
  <si>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</si>
  <si>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</si>
  <si>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</si>
  <si>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</si>
  <si>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</si>
  <si>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</si>
  <si>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</si>
  <si>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</si>
  <si>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</si>
  <si>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</si>
  <si>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</si>
  <si>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</si>
  <si>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</si>
  <si>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</si>
  <si>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</si>
  <si>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</si>
  <si>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</si>
  <si>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</si>
  <si>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</si>
  <si>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</si>
  <si>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</si>
  <si>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</si>
  <si>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</si>
  <si>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</si>
  <si>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</si>
  <si>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</si>
  <si>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</si>
  <si>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</si>
  <si>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</si>
  <si>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</si>
  <si>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</si>
  <si>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</si>
  <si>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</si>
  <si>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</si>
  <si>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</si>
  <si>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</si>
  <si>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</si>
  <si>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</si>
  <si>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</si>
  <si>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</si>
  <si>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</si>
  <si>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</si>
  <si>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</si>
  <si>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</si>
  <si>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</si>
  <si>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</si>
  <si>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</si>
  <si>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</si>
  <si>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</si>
  <si>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</si>
  <si>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</si>
  <si>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</si>
  <si>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</si>
  <si>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</si>
  <si>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</si>
  <si>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</si>
  <si>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</si>
  <si>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</si>
  <si>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</si>
  <si>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</si>
  <si>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</si>
  <si>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</si>
  <si>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</si>
  <si>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</si>
  <si>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</si>
  <si>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</si>
  <si>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</si>
  <si>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</si>
  <si>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</si>
  <si>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</si>
  <si>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</si>
  <si>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</si>
  <si>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</si>
  <si>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</si>
  <si>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</si>
  <si>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</si>
  <si>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</si>
  <si>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</si>
  <si>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</si>
  <si>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</si>
  <si>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</si>
  <si>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</si>
  <si>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</si>
  <si>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</si>
  <si>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</si>
  <si>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</si>
  <si>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</si>
  <si>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</si>
  <si>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</si>
  <si>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</si>
  <si>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</si>
  <si>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</si>
  <si>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</si>
  <si>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</si>
  <si>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</si>
  <si>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</si>
  <si>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</si>
  <si>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</si>
  <si>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</si>
  <si>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</si>
  <si>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</si>
  <si>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</si>
  <si>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</si>
  <si>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</si>
  <si>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</si>
  <si>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</si>
  <si>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</si>
  <si>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</si>
  <si>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</si>
  <si>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</si>
  <si>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</si>
  <si>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</si>
  <si>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</si>
  <si>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</si>
  <si>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</si>
  <si>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</si>
  <si>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</si>
  <si>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</si>
  <si>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</si>
  <si>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</si>
  <si>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</si>
  <si>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</si>
  <si>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</si>
  <si>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</si>
  <si>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</si>
  <si>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</si>
  <si>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</si>
  <si>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</si>
  <si>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</si>
  <si>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</si>
  <si>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</si>
  <si>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</si>
  <si>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</si>
  <si>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</si>
  <si>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</si>
  <si>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</si>
  <si>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</si>
  <si>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</si>
  <si>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</si>
  <si>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</si>
  <si>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</si>
  <si>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</si>
  <si>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</si>
  <si>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</si>
  <si>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</si>
  <si>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</si>
  <si>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</si>
  <si>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</si>
  <si>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</si>
  <si>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</si>
  <si>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</si>
  <si>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</si>
  <si>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</si>
  <si>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</si>
  <si>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</si>
  <si>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</si>
  <si>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</si>
  <si>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</si>
  <si>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</si>
  <si>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</si>
  <si>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</si>
  <si>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</si>
  <si>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</si>
  <si>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</si>
  <si>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</si>
  <si>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</si>
  <si>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</si>
  <si>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</si>
  <si>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</si>
  <si>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</si>
  <si>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</si>
  <si>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</si>
  <si>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</si>
  <si>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</si>
  <si>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</si>
  <si>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</si>
  <si>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</si>
  <si>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</si>
  <si>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</si>
  <si>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</si>
  <si>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</si>
  <si>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</si>
  <si>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</si>
  <si>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</si>
  <si>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</si>
  <si>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</si>
  <si>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</si>
  <si>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</si>
  <si>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</si>
  <si>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</si>
  <si>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</si>
  <si>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</si>
  <si>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</si>
  <si>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</si>
  <si>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</si>
  <si>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</si>
  <si>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</si>
  <si>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</si>
  <si>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</si>
  <si>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</si>
  <si>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</si>
  <si>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</si>
  <si>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</si>
  <si>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</si>
  <si>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</si>
  <si>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</si>
  <si>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</si>
  <si>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</si>
  <si>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</si>
  <si>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</si>
  <si>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</si>
  <si>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</si>
  <si>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</si>
  <si>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</si>
  <si>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</si>
  <si>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</si>
  <si>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</si>
  <si>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</si>
  <si>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</si>
  <si>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</si>
  <si>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</si>
  <si>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</si>
  <si>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</si>
  <si>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</si>
  <si>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</si>
  <si>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</si>
  <si>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</si>
  <si>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</si>
  <si>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</si>
  <si>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</si>
  <si>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</si>
  <si>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</si>
  <si>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</si>
  <si>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</si>
  <si>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</si>
  <si>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</si>
  <si>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</si>
  <si>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</si>
  <si>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</si>
  <si>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</si>
  <si>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</si>
  <si>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</si>
  <si>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</si>
  <si>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</si>
  <si>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</si>
  <si>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</si>
  <si>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</si>
  <si>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</si>
  <si>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</si>
  <si>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</si>
  <si>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</si>
  <si>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</si>
  <si>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</si>
  <si>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</si>
  <si>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</si>
  <si>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</si>
  <si>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</si>
  <si>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</si>
  <si>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</si>
  <si>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</si>
  <si>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</si>
  <si>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</si>
  <si>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</si>
  <si>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</si>
  <si>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</si>
  <si>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</si>
  <si>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</si>
  <si>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</si>
  <si>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</si>
  <si>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</si>
  <si>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</si>
  <si>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</si>
  <si>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</si>
  <si>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</si>
  <si>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</si>
  <si>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</si>
  <si>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</si>
  <si>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</si>
  <si>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</si>
  <si>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</si>
  <si>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</si>
  <si>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</si>
  <si>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</si>
  <si>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</si>
  <si>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</si>
  <si>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</si>
  <si>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</si>
  <si>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</si>
  <si>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</si>
  <si>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</si>
  <si>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</si>
  <si>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</si>
  <si>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</si>
  <si>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</si>
  <si>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</si>
  <si>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</si>
  <si>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</si>
  <si>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</si>
  <si>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</si>
  <si>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</si>
  <si>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</si>
  <si>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</si>
  <si>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</si>
  <si>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</si>
  <si>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</si>
  <si>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</si>
  <si>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</si>
  <si>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</si>
  <si>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</si>
  <si>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</si>
  <si>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</si>
  <si>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</si>
  <si>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</si>
  <si>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</si>
  <si>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</si>
  <si>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</si>
  <si>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</si>
  <si>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</si>
  <si>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</si>
  <si>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</si>
  <si>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</si>
  <si>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</si>
  <si>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</si>
  <si>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</si>
  <si>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</si>
  <si>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</si>
  <si>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</si>
  <si>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</si>
  <si>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</si>
  <si>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</si>
  <si>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</si>
  <si>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</si>
  <si>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</si>
  <si>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</si>
  <si>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</si>
  <si>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</si>
  <si>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</si>
  <si>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</si>
  <si>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</si>
  <si>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</si>
  <si>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</si>
  <si>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</si>
  <si>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</si>
  <si>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</si>
  <si>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</si>
  <si>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</si>
  <si>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</si>
  <si>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</si>
  <si>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</si>
  <si>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</si>
  <si>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</si>
  <si>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</si>
  <si>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</si>
  <si>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</si>
  <si>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</si>
  <si>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</si>
  <si>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</si>
  <si>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</si>
  <si>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</si>
  <si>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</si>
  <si>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</si>
  <si>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</si>
  <si>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</si>
  <si>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</si>
  <si>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</si>
  <si>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</si>
  <si>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</si>
  <si>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</si>
  <si>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</si>
  <si>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</si>
  <si>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</si>
  <si>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</si>
  <si>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</si>
  <si>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</si>
  <si>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</si>
  <si>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</si>
  <si>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</si>
  <si>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</si>
  <si>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</si>
  <si>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</si>
  <si>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</si>
  <si>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</si>
  <si>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</si>
  <si>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</si>
  <si>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</si>
  <si>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</si>
  <si>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</si>
  <si>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</si>
  <si>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</si>
  <si>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</si>
  <si>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</si>
  <si>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</si>
  <si>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</si>
  <si>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</si>
  <si>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</si>
  <si>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</si>
  <si>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</si>
  <si>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</si>
  <si>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</si>
  <si>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</si>
  <si>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</si>
  <si>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</si>
  <si>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</si>
  <si>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</si>
  <si>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</si>
  <si>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</si>
  <si>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</si>
  <si>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</si>
  <si>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</si>
  <si>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</si>
  <si>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</si>
  <si>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</si>
  <si>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</si>
  <si>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</si>
  <si>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</si>
  <si>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</si>
  <si>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</si>
  <si>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</si>
  <si>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</si>
  <si>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</si>
  <si>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</si>
  <si>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</si>
  <si>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</si>
  <si>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</si>
  <si>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</si>
  <si>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</si>
  <si>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</si>
  <si>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</si>
  <si>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</si>
  <si>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</si>
  <si>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</si>
  <si>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</si>
  <si>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</si>
  <si>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</si>
  <si>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</si>
  <si>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</si>
  <si>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</si>
  <si>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</si>
  <si>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</si>
  <si>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</si>
  <si>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</si>
  <si>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</si>
  <si>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</si>
  <si>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</si>
  <si>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</si>
  <si>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</si>
  <si>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</si>
  <si>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</si>
  <si>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</si>
  <si>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</si>
  <si>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</si>
  <si>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</si>
  <si>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</si>
  <si>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</si>
  <si>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</si>
  <si>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</si>
  <si>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</si>
  <si>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</si>
  <si>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</si>
  <si>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</si>
  <si>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</si>
  <si>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</si>
  <si>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</si>
  <si>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</si>
  <si>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</si>
  <si>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</si>
  <si>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</si>
  <si>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</si>
  <si>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</si>
  <si>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</si>
  <si>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</si>
  <si>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</si>
  <si>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</si>
  <si>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</si>
  <si>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</si>
  <si>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</si>
  <si>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</si>
  <si>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</si>
  <si>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</si>
  <si>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</si>
  <si>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</si>
  <si>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</si>
  <si>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</si>
  <si>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</si>
  <si>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</si>
  <si>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</si>
  <si>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</si>
  <si>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</si>
  <si>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</si>
  <si>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</si>
  <si>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</si>
  <si>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</si>
  <si>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</si>
  <si>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</si>
  <si>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</si>
  <si>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</si>
  <si>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</si>
  <si>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</si>
  <si>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</si>
  <si>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</si>
  <si>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</si>
  <si>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</si>
  <si>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</si>
  <si>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</si>
  <si>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</si>
  <si>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</si>
  <si>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</si>
  <si>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</si>
  <si>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</si>
  <si>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</si>
  <si>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</si>
  <si>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</si>
  <si>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</si>
  <si>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</si>
  <si>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</si>
  <si>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</si>
  <si>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</si>
  <si>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</si>
  <si>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</si>
  <si>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</si>
  <si>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</si>
  <si>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</si>
  <si>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</si>
  <si>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</si>
  <si>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</si>
  <si>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</si>
  <si>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</si>
  <si>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</si>
  <si>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</si>
  <si>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</si>
  <si>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</si>
  <si>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</si>
  <si>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</si>
  <si>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</si>
  <si>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</si>
  <si>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</si>
  <si>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</si>
  <si>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</si>
  <si>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</si>
  <si>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</si>
  <si>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</si>
  <si>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</si>
  <si>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</si>
  <si>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</si>
  <si>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</si>
  <si>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</si>
  <si>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</si>
  <si>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</si>
  <si>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</si>
  <si>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</si>
  <si>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</si>
  <si>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</si>
  <si>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</si>
  <si>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</si>
  <si>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</si>
  <si>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</si>
  <si>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</si>
  <si>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</si>
  <si>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</si>
  <si>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</si>
  <si>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</si>
  <si>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</si>
  <si>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</si>
  <si>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</si>
  <si>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</si>
  <si>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</si>
  <si>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</si>
  <si>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</si>
  <si>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</si>
  <si>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</si>
  <si>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</si>
  <si>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</si>
  <si>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</si>
  <si>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</si>
  <si>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</si>
  <si>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</si>
  <si>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</si>
  <si>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</si>
  <si>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</si>
  <si>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</si>
  <si>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</si>
  <si>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</si>
  <si>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</si>
  <si>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</si>
  <si>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</si>
  <si>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</si>
  <si>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</si>
  <si>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</si>
  <si>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</si>
  <si>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</si>
  <si>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</si>
  <si>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</si>
  <si>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</si>
  <si>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</si>
  <si>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</si>
  <si>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</si>
  <si>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</si>
  <si>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</si>
  <si>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</si>
  <si>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</si>
  <si>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</si>
  <si>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</si>
  <si>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</si>
  <si>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</si>
  <si>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</si>
  <si>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</si>
  <si>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</si>
  <si>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</si>
  <si>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</si>
  <si>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</si>
  <si>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</si>
  <si>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</si>
  <si>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</si>
  <si>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</si>
  <si>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</si>
  <si>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</si>
  <si>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</si>
  <si>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</si>
  <si>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</si>
  <si>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</si>
  <si>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</si>
  <si>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</si>
  <si>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</si>
  <si>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</si>
  <si>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</si>
  <si>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</si>
  <si>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</si>
  <si>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</si>
  <si>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</si>
  <si>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</si>
  <si>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</si>
  <si>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</si>
  <si>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</si>
  <si>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</si>
  <si>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</si>
  <si>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</si>
  <si>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</si>
  <si>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</si>
  <si>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</si>
  <si>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</si>
  <si>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</si>
  <si>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</si>
  <si>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</si>
  <si>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</si>
  <si>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</si>
  <si>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</si>
  <si>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</si>
  <si>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</si>
  <si>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</si>
  <si>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</si>
  <si>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</si>
  <si>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</si>
  <si>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</si>
  <si>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</si>
  <si>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</si>
  <si>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</si>
  <si>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</si>
  <si>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</si>
  <si>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</si>
  <si>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</si>
  <si>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</si>
  <si>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</si>
  <si>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</si>
  <si>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</si>
  <si>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</si>
  <si>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</si>
  <si>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</si>
  <si>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</si>
  <si>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</si>
  <si>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</si>
  <si>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</si>
  <si>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</si>
  <si>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</si>
  <si>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</si>
  <si>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</si>
  <si>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</si>
  <si>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</si>
  <si>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</si>
  <si>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</si>
  <si>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</si>
  <si>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</si>
  <si>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</si>
  <si>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</si>
  <si>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</si>
  <si>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</si>
  <si>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</si>
  <si>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</si>
  <si>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</si>
  <si>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</si>
  <si>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</si>
  <si>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</si>
  <si>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</si>
  <si>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</si>
  <si>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</si>
  <si>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</si>
  <si>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</si>
  <si>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</si>
  <si>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</si>
  <si>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</si>
  <si>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</si>
  <si>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</si>
  <si>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</si>
  <si>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</si>
  <si>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</si>
  <si>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</si>
  <si>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</si>
  <si>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</si>
  <si>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</si>
  <si>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</si>
  <si>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</si>
  <si>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</si>
  <si>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</si>
  <si>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</si>
  <si>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</si>
  <si>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</si>
  <si>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</si>
  <si>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</si>
  <si>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</si>
  <si>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</si>
  <si>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</si>
  <si>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</si>
  <si>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</si>
  <si>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</si>
  <si>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</si>
  <si>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</si>
  <si>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</si>
  <si>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</si>
  <si>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</si>
  <si>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</si>
  <si>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</si>
  <si>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</si>
  <si>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</si>
  <si>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</si>
  <si>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</si>
  <si>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</si>
  <si>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</si>
  <si>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</si>
  <si>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</si>
  <si>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</si>
  <si>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</si>
  <si>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</si>
  <si>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</si>
  <si>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</si>
  <si>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</si>
  <si>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</si>
  <si>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</si>
  <si>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</si>
  <si>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</si>
  <si>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</si>
  <si>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</si>
  <si>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</si>
  <si>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</si>
  <si>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</si>
  <si>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</si>
  <si>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</si>
  <si>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</si>
  <si>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</si>
  <si>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</si>
  <si>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</si>
  <si>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</si>
  <si>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</si>
  <si>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</si>
  <si>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</si>
  <si>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</si>
  <si>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</si>
  <si>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</si>
  <si>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</si>
  <si>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</si>
  <si>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</si>
  <si>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</si>
  <si>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</si>
  <si>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</si>
  <si>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</si>
  <si>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</si>
  <si>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</si>
  <si>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</si>
  <si>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</si>
  <si>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</si>
  <si>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</si>
  <si>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</si>
  <si>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</si>
  <si>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</si>
  <si>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</si>
  <si>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</si>
  <si>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</si>
  <si>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</si>
  <si>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</si>
  <si>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</si>
  <si>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</si>
  <si>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</si>
  <si>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</si>
  <si>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</si>
  <si>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</si>
  <si>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</si>
  <si>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</si>
  <si>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</si>
  <si>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</si>
  <si>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</si>
  <si>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</si>
  <si>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</si>
  <si>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</si>
  <si>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</si>
  <si>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</si>
  <si>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</si>
  <si>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</si>
  <si>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</si>
  <si>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</si>
  <si>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</si>
  <si>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</si>
  <si>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</si>
  <si>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</si>
  <si>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</si>
  <si>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</si>
  <si>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</si>
  <si>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</si>
  <si>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</si>
  <si>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</si>
  <si>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</si>
  <si>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</si>
  <si>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</si>
  <si>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</si>
  <si>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</si>
  <si>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</si>
  <si>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</si>
  <si>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</si>
  <si>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</si>
  <si>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</si>
  <si>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</si>
  <si>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</si>
  <si>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</si>
  <si>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</si>
  <si>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</si>
  <si>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</si>
  <si>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</si>
  <si>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</si>
  <si>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</si>
  <si>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</si>
  <si>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</si>
  <si>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</si>
  <si>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</si>
  <si>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</si>
  <si>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</si>
  <si>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</si>
  <si>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</si>
  <si>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</si>
  <si>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</si>
  <si>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</si>
  <si>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</si>
  <si>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</si>
  <si>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</si>
  <si>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</si>
  <si>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</si>
  <si>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</si>
  <si>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</si>
  <si>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</si>
  <si>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</si>
  <si>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</si>
  <si>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</si>
  <si>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</si>
  <si>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</si>
  <si>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</si>
  <si>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</si>
  <si>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</si>
  <si>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</si>
  <si>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</si>
  <si>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</si>
  <si>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</si>
  <si>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</si>
  <si>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</si>
  <si>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</si>
  <si>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</si>
  <si>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</si>
  <si>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</si>
  <si>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</si>
  <si>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</si>
  <si>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</si>
  <si>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</si>
  <si>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</si>
  <si>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</si>
  <si>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</si>
  <si>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</si>
  <si>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</si>
  <si>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</si>
  <si>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</si>
  <si>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</si>
  <si>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</si>
  <si>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</si>
  <si>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</si>
  <si>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</si>
  <si>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</si>
  <si>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</si>
  <si>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</si>
  <si>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</si>
  <si>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</si>
  <si>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</si>
  <si>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</si>
  <si>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</si>
  <si>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</si>
  <si>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</si>
  <si>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</si>
  <si>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</si>
  <si>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</si>
  <si>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</si>
  <si>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</si>
  <si>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</si>
  <si>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</si>
  <si>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</si>
  <si>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</si>
  <si>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</si>
  <si>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</si>
  <si>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</si>
  <si>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</si>
  <si>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</si>
  <si>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</si>
  <si>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</si>
  <si>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</si>
  <si>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</si>
  <si>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</si>
  <si>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</si>
  <si>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</si>
  <si>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</si>
  <si>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</si>
  <si>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</si>
  <si>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</si>
  <si>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</si>
  <si>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</si>
  <si>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</si>
  <si>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</si>
  <si>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</si>
  <si>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</si>
  <si>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</si>
  <si>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</si>
  <si>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</si>
  <si>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</si>
  <si>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</si>
  <si>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</si>
  <si>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</si>
  <si>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</si>
  <si>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</si>
  <si>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</si>
  <si>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</si>
  <si>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</si>
  <si>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</si>
  <si>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</si>
  <si>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</si>
  <si>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</si>
  <si>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</si>
  <si>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</si>
  <si>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</si>
  <si>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</si>
  <si>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</si>
  <si>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</si>
  <si>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</si>
  <si>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</si>
  <si>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</si>
  <si>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</si>
  <si>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</si>
  <si>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</si>
  <si>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</si>
  <si>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</si>
  <si>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</si>
  <si>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</si>
  <si>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</si>
  <si>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</si>
  <si>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</si>
  <si>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</si>
  <si>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</si>
  <si>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</si>
  <si>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</si>
  <si>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</si>
  <si>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</si>
  <si>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</si>
  <si>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</si>
  <si>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</si>
  <si>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</si>
  <si>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</si>
  <si>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</si>
  <si>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</si>
  <si>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</si>
  <si>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</si>
  <si>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</si>
  <si>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</si>
  <si>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</si>
  <si>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</si>
  <si>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</si>
  <si>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</si>
  <si>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</si>
  <si>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</si>
  <si>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</si>
  <si>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</si>
  <si>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</si>
  <si>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</si>
  <si>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</si>
  <si>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</si>
  <si>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</si>
  <si>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</si>
  <si>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</si>
  <si>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</si>
  <si>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</si>
  <si>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</si>
  <si>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</si>
  <si>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</si>
  <si>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</si>
  <si>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</si>
  <si>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</si>
  <si>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</si>
  <si>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</si>
  <si>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</si>
  <si>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</si>
  <si>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</si>
  <si>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</si>
  <si>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</si>
  <si>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</si>
  <si>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</si>
  <si>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</si>
  <si>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</si>
  <si>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</si>
  <si>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</si>
  <si>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</si>
  <si>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</si>
  <si>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</si>
  <si>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</si>
  <si>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</si>
  <si>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</si>
  <si>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</si>
  <si>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</si>
  <si>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</si>
  <si>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</si>
  <si>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</si>
  <si>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</si>
  <si>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</si>
  <si>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</si>
  <si>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</si>
  <si>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</si>
  <si>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</si>
  <si>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</si>
  <si>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</si>
  <si>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</si>
  <si>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</si>
  <si>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</si>
  <si>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</si>
  <si>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</si>
  <si>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</si>
  <si>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</si>
  <si>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</si>
  <si>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</si>
  <si>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</si>
  <si>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</si>
  <si>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</si>
  <si>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</si>
  <si>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</si>
  <si>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</si>
  <si>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</si>
  <si>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</si>
  <si>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</si>
  <si>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</si>
  <si>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</si>
  <si>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</si>
  <si>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</si>
  <si>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</si>
  <si>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</si>
  <si>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</si>
  <si>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</si>
  <si>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</si>
  <si>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</si>
  <si>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</si>
  <si>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</si>
  <si>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</si>
  <si>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</si>
  <si>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</si>
  <si>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</si>
  <si>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</si>
  <si>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</si>
  <si>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</si>
  <si>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</si>
  <si>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</si>
  <si>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</si>
  <si>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</si>
  <si>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</si>
  <si>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</si>
  <si>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</si>
  <si>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</si>
  <si>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</si>
  <si>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</si>
  <si>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</si>
  <si>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</si>
  <si>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</si>
  <si>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</si>
  <si>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</si>
  <si>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</si>
  <si>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</si>
  <si>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</si>
  <si>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</si>
  <si>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</si>
  <si>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</si>
  <si>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</si>
  <si>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</si>
  <si>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</si>
  <si>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</si>
  <si>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</si>
  <si>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</si>
  <si>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</si>
  <si>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</si>
  <si>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</si>
  <si>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</si>
  <si>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</si>
  <si>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</si>
  <si>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</si>
  <si>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</si>
  <si>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</si>
  <si>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</si>
  <si>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</si>
  <si>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</si>
  <si>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</si>
  <si>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</si>
  <si>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</si>
  <si>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</si>
  <si>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</si>
  <si>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</si>
  <si>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</si>
  <si>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</si>
  <si>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</si>
  <si>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</si>
  <si>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</si>
  <si>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</si>
  <si>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</si>
  <si>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</si>
  <si>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</si>
  <si>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</si>
  <si>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</si>
  <si>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</si>
  <si>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</si>
  <si>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</si>
  <si>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</si>
  <si>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</si>
  <si>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</si>
  <si>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</si>
  <si>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</si>
  <si>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</si>
  <si>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</si>
  <si>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</si>
  <si>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</si>
  <si>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</si>
  <si>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</si>
  <si>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</si>
  <si>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</si>
  <si>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</si>
  <si>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</si>
  <si>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</si>
  <si>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</si>
  <si>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</si>
  <si>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</si>
  <si>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</si>
  <si>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</si>
  <si>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</si>
  <si>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</si>
  <si>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</si>
  <si>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</si>
  <si>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</si>
  <si>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</si>
  <si>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</si>
  <si>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</si>
  <si>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</si>
  <si>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</si>
  <si>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</si>
  <si>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</si>
  <si>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</si>
  <si>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</si>
  <si>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</si>
  <si>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</si>
  <si>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</si>
  <si>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</si>
  <si>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</si>
  <si>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</si>
  <si>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</si>
  <si>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</si>
  <si>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</si>
  <si>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</si>
  <si>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</si>
  <si>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</si>
  <si>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</si>
  <si>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</si>
  <si>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</si>
  <si>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</si>
  <si>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</si>
  <si>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</si>
  <si>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</si>
  <si>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</si>
  <si>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</si>
  <si>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</si>
  <si>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</si>
  <si>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</si>
  <si>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</si>
  <si>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</si>
  <si>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</si>
  <si>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</si>
  <si>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</si>
  <si>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</si>
  <si>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</si>
  <si>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</si>
  <si>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</si>
  <si>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</si>
  <si>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</si>
  <si>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</si>
  <si>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</si>
  <si>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</si>
  <si>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</si>
  <si>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</si>
  <si>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</si>
  <si>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</si>
  <si>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</si>
  <si>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</si>
  <si>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</si>
  <si>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</si>
  <si>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</si>
  <si>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</si>
  <si>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</si>
  <si>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</si>
  <si>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</si>
  <si>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</si>
  <si>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</si>
  <si>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</si>
  <si>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</si>
  <si>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</si>
  <si>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</si>
  <si>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</si>
  <si>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</si>
  <si>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</si>
  <si>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</si>
  <si>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</si>
  <si>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</si>
  <si>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</si>
  <si>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</si>
  <si>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</si>
  <si>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</si>
  <si>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</si>
  <si>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</si>
  <si>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</si>
  <si>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</si>
  <si>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</si>
  <si>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</si>
  <si>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</si>
  <si>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</si>
  <si>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</si>
  <si>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</si>
  <si>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</si>
  <si>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</si>
  <si>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</si>
  <si>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</si>
  <si>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</si>
  <si>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</si>
  <si>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</si>
  <si>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</si>
  <si>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</si>
  <si>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</si>
  <si>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</si>
  <si>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</si>
  <si>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</si>
  <si>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</si>
  <si>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</si>
  <si>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</si>
  <si>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</si>
  <si>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</si>
  <si>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</si>
  <si>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</si>
  <si>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</si>
  <si>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</si>
  <si>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</si>
  <si>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</si>
  <si>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</si>
  <si>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</si>
  <si>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</si>
  <si>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</si>
  <si>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</si>
  <si>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</si>
  <si>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</si>
  <si>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</si>
  <si>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</si>
  <si>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</si>
  <si>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</si>
  <si>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</si>
  <si>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</si>
  <si>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</si>
  <si>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</si>
  <si>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</si>
  <si>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</si>
  <si>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</si>
  <si>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</si>
  <si>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</si>
  <si>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</si>
  <si>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</si>
  <si>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</si>
  <si>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</si>
  <si>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</si>
  <si>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</si>
  <si>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</si>
  <si>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</si>
  <si>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</si>
  <si>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</si>
  <si>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</si>
  <si>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</si>
  <si>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</si>
  <si>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</si>
  <si>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</si>
  <si>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</si>
  <si>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</si>
  <si>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</si>
  <si>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</si>
  <si>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</si>
  <si>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</si>
  <si>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</si>
  <si>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</si>
  <si>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</si>
  <si>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</si>
  <si>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</si>
  <si>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</si>
  <si>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</si>
  <si>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</si>
  <si>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</si>
  <si>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</si>
  <si>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</si>
  <si>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</si>
  <si>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</si>
  <si>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</si>
  <si>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</si>
  <si>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</si>
  <si>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</si>
  <si>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</si>
  <si>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</si>
  <si>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</si>
  <si>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</si>
  <si>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</si>
  <si>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</si>
  <si>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</si>
  <si>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</si>
  <si>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</si>
  <si>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</si>
  <si>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</si>
  <si>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</si>
  <si>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</si>
  <si>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</si>
  <si>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</si>
  <si>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</si>
  <si>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</si>
  <si>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</si>
  <si>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</si>
  <si>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</si>
  <si>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</si>
  <si>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</si>
  <si>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</si>
  <si>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</si>
  <si>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</si>
  <si>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</si>
  <si>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</si>
  <si>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</si>
  <si>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</si>
  <si>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</si>
  <si>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</si>
  <si>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</si>
  <si>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</si>
  <si>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</si>
  <si>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</si>
  <si>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</si>
  <si>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</si>
  <si>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</si>
  <si>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</si>
  <si>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</si>
  <si>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</si>
  <si>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</si>
  <si>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</si>
  <si>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</si>
  <si>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</si>
  <si>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</si>
  <si>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</si>
  <si>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</si>
  <si>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</si>
  <si>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</si>
  <si>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</si>
  <si>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</si>
  <si>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</si>
  <si>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</si>
  <si>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</si>
  <si>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</si>
  <si>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</si>
  <si>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</si>
  <si>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</si>
  <si>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</si>
  <si>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</si>
  <si>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</si>
  <si>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</si>
  <si>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</si>
  <si>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</si>
  <si>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</si>
  <si>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</si>
  <si>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</si>
  <si>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</si>
  <si>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</si>
  <si>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</si>
  <si>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</si>
  <si>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</si>
  <si>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</si>
  <si>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</si>
  <si>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</si>
  <si>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</si>
  <si>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</si>
  <si>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</si>
  <si>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</si>
  <si>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</si>
  <si>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</si>
  <si>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</si>
  <si>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</si>
  <si>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</si>
  <si>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</si>
  <si>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</si>
  <si>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</si>
  <si>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</si>
  <si>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</si>
  <si>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</si>
  <si>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</si>
  <si>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</si>
  <si>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</si>
  <si>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</si>
  <si>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</si>
  <si>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</si>
  <si>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</si>
  <si>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</si>
  <si>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</si>
  <si>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</si>
  <si>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</si>
  <si>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</si>
  <si>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</si>
  <si>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</si>
  <si>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</si>
  <si>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</si>
  <si>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</si>
  <si>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</si>
  <si>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</si>
  <si>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</si>
  <si>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</si>
  <si>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</si>
  <si>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</si>
  <si>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</si>
  <si>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</si>
  <si>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</si>
  <si>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</si>
  <si>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</si>
  <si>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</si>
  <si>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</si>
  <si>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</si>
  <si>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</si>
  <si>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</si>
  <si>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</si>
  <si>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</si>
  <si>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</si>
  <si>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</si>
  <si>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</si>
  <si>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</si>
  <si>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</si>
  <si>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</si>
  <si>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</si>
  <si>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</si>
  <si>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</si>
  <si>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</si>
  <si>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</si>
  <si>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</si>
  <si>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</si>
  <si>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</si>
  <si>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</si>
  <si>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</si>
  <si>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</si>
  <si>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</si>
  <si>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</si>
  <si>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</si>
  <si>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</si>
  <si>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</si>
  <si>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</si>
  <si>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</si>
  <si>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</si>
  <si>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</si>
  <si>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</si>
  <si>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</si>
  <si>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</si>
  <si>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</si>
  <si>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</si>
  <si>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</si>
  <si>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</si>
  <si>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</si>
  <si>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</si>
  <si>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</si>
  <si>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</si>
  <si>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</si>
  <si>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</si>
  <si>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</si>
  <si>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</si>
  <si>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</si>
  <si>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</si>
  <si>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</si>
  <si>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</si>
  <si>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</si>
  <si>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</si>
  <si>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</si>
  <si>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</si>
  <si>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</si>
  <si>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</si>
  <si>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</si>
  <si>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</si>
  <si>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</si>
  <si>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</si>
  <si>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</si>
  <si>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</si>
  <si>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</si>
  <si>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</si>
  <si>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</si>
  <si>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</si>
  <si>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</si>
  <si>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</si>
  <si>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</si>
  <si>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</si>
  <si>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</si>
  <si>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</si>
  <si>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</si>
  <si>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</si>
  <si>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</si>
  <si>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</si>
  <si>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</si>
  <si>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</si>
  <si>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</si>
  <si>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</si>
  <si>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</si>
  <si>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</si>
  <si>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</si>
  <si>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</si>
  <si>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</si>
  <si>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</si>
  <si>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</si>
  <si>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</si>
  <si>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</si>
  <si>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</si>
  <si>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</si>
  <si>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</si>
  <si>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</si>
  <si>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</si>
  <si>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</si>
  <si>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</si>
  <si>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</si>
  <si>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</si>
  <si>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</si>
  <si>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</si>
  <si>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</si>
  <si>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</si>
  <si>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</si>
  <si>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</si>
  <si>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</si>
  <si>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</si>
  <si>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</si>
  <si>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</si>
  <si>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</si>
  <si>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</si>
  <si>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</si>
  <si>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</si>
  <si>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</si>
  <si>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</si>
  <si>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</si>
  <si>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</si>
  <si>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</si>
  <si>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</si>
  <si>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</si>
  <si>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</si>
  <si>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</si>
  <si>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</si>
  <si>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</si>
  <si>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</si>
  <si>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</si>
  <si>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</si>
  <si>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</si>
  <si>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</si>
  <si>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</si>
  <si>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</si>
  <si>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</si>
  <si>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</si>
  <si>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</si>
  <si>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</si>
  <si>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</si>
  <si>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</si>
  <si>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</si>
  <si>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</si>
  <si>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</si>
  <si>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</si>
  <si>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</si>
  <si>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</si>
  <si>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</si>
  <si>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</si>
  <si>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</si>
  <si>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</si>
  <si>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</si>
  <si>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</si>
  <si>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</si>
  <si>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</si>
  <si>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</si>
  <si>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</si>
  <si>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</si>
  <si>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</si>
  <si>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</si>
  <si>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</si>
  <si>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</si>
  <si>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</si>
  <si>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</si>
  <si>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</si>
  <si>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</si>
  <si>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</si>
  <si>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</si>
  <si>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</si>
  <si>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</si>
  <si>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</si>
  <si>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</si>
  <si>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</si>
  <si>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</si>
  <si>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</si>
  <si>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</si>
  <si>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</si>
  <si>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</si>
  <si>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</si>
  <si>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</si>
  <si>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</si>
  <si>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</si>
  <si>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</si>
  <si>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</si>
  <si>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</si>
  <si>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</si>
  <si>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</si>
  <si>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</si>
  <si>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</si>
  <si>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</si>
  <si>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</si>
  <si>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</si>
  <si>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</si>
  <si>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</si>
  <si>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</si>
  <si>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</si>
  <si>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</si>
  <si>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</si>
  <si>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</si>
  <si>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</si>
  <si>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</si>
  <si>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</si>
  <si>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</si>
  <si>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</si>
  <si>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</si>
  <si>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</si>
  <si>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</si>
  <si>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</si>
  <si>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</si>
  <si>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</si>
  <si>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</si>
  <si>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</si>
  <si>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</si>
  <si>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</si>
  <si>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</si>
  <si>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</si>
  <si>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</si>
  <si>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</si>
  <si>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</si>
  <si>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</si>
  <si>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</si>
  <si>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</si>
  <si>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</si>
  <si>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</si>
  <si>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</si>
  <si>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</si>
  <si>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</si>
  <si>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</si>
  <si>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</si>
  <si>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</si>
  <si>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</si>
  <si>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</si>
  <si>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</si>
  <si>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</si>
  <si>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</si>
  <si>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</si>
  <si>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</si>
  <si>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</si>
  <si>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</si>
  <si>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</si>
  <si>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</si>
  <si>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</si>
  <si>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</si>
  <si>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</si>
  <si>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</si>
  <si>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</si>
  <si>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</si>
  <si>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</si>
  <si>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</si>
  <si>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</si>
  <si>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</si>
  <si>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</si>
  <si>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</si>
  <si>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</si>
  <si>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</si>
  <si>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</si>
  <si>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</si>
  <si>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</si>
  <si>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</si>
  <si>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</si>
  <si>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</si>
  <si>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</si>
  <si>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</si>
  <si>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</si>
  <si>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</si>
  <si>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</si>
  <si>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</si>
  <si>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</si>
  <si>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</si>
  <si>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</si>
  <si>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</si>
  <si>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</si>
  <si>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</si>
  <si>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</si>
  <si>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</si>
  <si>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</si>
  <si>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</si>
  <si>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</si>
  <si>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</si>
  <si>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</si>
  <si>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</si>
  <si>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</si>
  <si>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</si>
  <si>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</si>
  <si>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</si>
  <si>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</si>
  <si>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</si>
  <si>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</si>
  <si>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</si>
  <si>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</si>
  <si>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</si>
  <si>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</si>
  <si>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</si>
  <si>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</si>
  <si>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</si>
  <si>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</si>
  <si>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</si>
  <si>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</si>
  <si>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</si>
  <si>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</si>
  <si>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</si>
  <si>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</si>
  <si>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</si>
  <si>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</si>
  <si>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</si>
  <si>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</si>
  <si>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</si>
  <si>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</si>
  <si>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</si>
  <si>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</si>
  <si>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</si>
  <si>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</si>
  <si>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</si>
  <si>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</si>
  <si>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</si>
  <si>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</si>
  <si>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</si>
  <si>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</si>
  <si>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</si>
  <si>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</si>
  <si>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</si>
  <si>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</si>
  <si>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</si>
  <si>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</si>
  <si>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</si>
  <si>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</si>
  <si>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</si>
  <si>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</si>
  <si>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</si>
  <si>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</si>
  <si>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</si>
  <si>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</si>
  <si>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</si>
  <si>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</si>
  <si>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</si>
  <si>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</si>
  <si>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</si>
  <si>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</si>
  <si>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</si>
  <si>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</si>
  <si>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</si>
  <si>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</si>
  <si>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</si>
  <si>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</si>
  <si>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</si>
  <si>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</si>
  <si>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</si>
  <si>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</si>
  <si>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</si>
  <si>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</si>
  <si>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</si>
  <si>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</si>
  <si>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</si>
  <si>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</si>
  <si>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</si>
  <si>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</si>
  <si>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</si>
  <si>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</si>
  <si>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</si>
  <si>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</si>
  <si>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</si>
  <si>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</si>
  <si>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</si>
  <si>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</si>
  <si>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</si>
  <si>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</si>
  <si>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</si>
  <si>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</si>
  <si>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</si>
  <si>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</si>
  <si>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</si>
  <si>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</si>
  <si>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</si>
  <si>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</si>
  <si>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</si>
  <si>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</si>
  <si>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</si>
  <si>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</si>
  <si>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</si>
  <si>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</si>
  <si>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</si>
  <si>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</si>
  <si>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</si>
  <si>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</si>
  <si>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</si>
  <si>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</si>
  <si>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</si>
  <si>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</si>
  <si>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</si>
  <si>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</si>
  <si>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</si>
  <si>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</si>
  <si>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</si>
  <si>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</si>
  <si>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</si>
  <si>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</si>
  <si>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</si>
  <si>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</si>
  <si>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</si>
  <si>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</si>
  <si>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</si>
  <si>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</si>
  <si>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</si>
  <si>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</si>
  <si>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</si>
  <si>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</si>
  <si>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</si>
  <si>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</si>
  <si>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</si>
  <si>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</si>
  <si>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</si>
  <si>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</si>
  <si>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</si>
  <si>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</si>
  <si>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</si>
  <si>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</si>
  <si>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</si>
  <si>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</si>
  <si>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</si>
  <si>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</si>
  <si>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</si>
  <si>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</si>
  <si>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</si>
  <si>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</si>
  <si>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</si>
  <si>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</si>
  <si>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</si>
  <si>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</si>
  <si>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</si>
  <si>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</si>
  <si>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</si>
  <si>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</si>
  <si>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</si>
  <si>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</si>
  <si>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</si>
  <si>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</si>
  <si>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</si>
  <si>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</si>
  <si>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</si>
  <si>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</si>
  <si>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</si>
  <si>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</si>
  <si>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</si>
  <si>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</si>
  <si>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</si>
  <si>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</si>
  <si>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</si>
  <si>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</si>
  <si>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</si>
  <si>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</si>
  <si>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</si>
  <si>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</si>
  <si>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</si>
  <si>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</si>
  <si>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</si>
  <si>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</si>
  <si>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</si>
  <si>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</si>
  <si>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</si>
  <si>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</si>
  <si>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</si>
  <si>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</si>
  <si>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</si>
  <si>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</si>
  <si>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</si>
  <si>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</si>
  <si>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</si>
  <si>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</si>
  <si>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</si>
  <si>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</si>
  <si>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</si>
  <si>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</si>
  <si>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</si>
  <si>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</si>
  <si>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</si>
  <si>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</si>
  <si>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</si>
  <si>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</si>
  <si>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</si>
  <si>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</si>
  <si>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</si>
  <si>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</si>
  <si>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</si>
  <si>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</si>
  <si>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</si>
  <si>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</si>
  <si>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</si>
  <si>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</si>
  <si>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</si>
  <si>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</si>
  <si>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</si>
  <si>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</si>
  <si>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</si>
  <si>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</si>
  <si>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</si>
  <si>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</si>
  <si>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</si>
  <si>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</si>
  <si>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</si>
  <si>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</si>
  <si>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</si>
  <si>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</si>
  <si>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</si>
  <si>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</si>
  <si>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</si>
  <si>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</si>
  <si>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</si>
  <si>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</si>
  <si>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</si>
  <si>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</si>
  <si>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</si>
  <si>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</si>
  <si>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</si>
  <si>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</si>
  <si>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</si>
  <si>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</si>
  <si>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</si>
  <si>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</si>
  <si>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</si>
  <si>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</si>
  <si>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</si>
  <si>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</si>
  <si>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</si>
  <si>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</si>
  <si>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</si>
  <si>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</si>
  <si>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</si>
  <si>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</si>
  <si>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</si>
  <si>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</si>
  <si>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</si>
  <si>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</si>
  <si>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</si>
  <si>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</si>
  <si>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</si>
  <si>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</si>
  <si>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</si>
  <si>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</si>
  <si>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</si>
  <si>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</si>
  <si>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</si>
  <si>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</si>
  <si>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</si>
  <si>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</si>
  <si>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</si>
  <si>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</si>
  <si>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</si>
  <si>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</si>
  <si>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</si>
  <si>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</si>
  <si>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</si>
  <si>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</si>
  <si>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</si>
  <si>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</si>
  <si>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</si>
  <si>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</si>
  <si>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</si>
  <si>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</si>
  <si>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</si>
  <si>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</si>
  <si>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</si>
  <si>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</si>
  <si>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</si>
  <si>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</si>
  <si>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</si>
  <si>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</si>
  <si>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</si>
  <si>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</si>
  <si>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</si>
  <si>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</si>
  <si>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</si>
  <si>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</si>
  <si>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</si>
  <si>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</si>
  <si>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</si>
  <si>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</si>
  <si>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</si>
  <si>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</si>
  <si>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</si>
  <si>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</si>
  <si>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</si>
  <si>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</si>
  <si>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</si>
  <si>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</si>
  <si>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</si>
  <si>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</si>
  <si>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</si>
  <si>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</si>
  <si>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</si>
  <si>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</si>
  <si>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</si>
  <si>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</si>
  <si>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</si>
  <si>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</si>
  <si>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</si>
  <si>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</si>
  <si>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</si>
  <si>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</si>
  <si>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</si>
  <si>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</si>
  <si>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</si>
  <si>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</si>
  <si>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</si>
  <si>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</si>
  <si>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</si>
  <si>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</si>
  <si>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</si>
  <si>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</si>
  <si>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</si>
  <si>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</si>
  <si>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</si>
  <si>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</si>
  <si>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</si>
  <si>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</si>
  <si>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</si>
  <si>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</si>
  <si>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</si>
  <si>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</si>
  <si>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</si>
  <si>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</si>
  <si>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</si>
  <si>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</si>
  <si>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</si>
  <si>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</si>
  <si>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</si>
  <si>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</si>
  <si>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</si>
  <si>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</si>
  <si>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</si>
  <si>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</si>
  <si>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</si>
  <si>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</si>
  <si>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</si>
  <si>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</si>
  <si>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</si>
  <si>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</si>
  <si>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</si>
  <si>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</si>
  <si>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</si>
  <si>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</si>
  <si>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</si>
  <si>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</si>
  <si>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</si>
  <si>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</si>
  <si>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</si>
  <si>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</si>
  <si>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</si>
  <si>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</si>
  <si>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</si>
  <si>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</si>
  <si>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</si>
  <si>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</si>
  <si>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</si>
  <si>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</si>
  <si>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</si>
  <si>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</si>
  <si>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</si>
  <si>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</si>
  <si>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</si>
  <si>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</si>
  <si>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</si>
  <si>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</si>
  <si>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</si>
  <si>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</si>
  <si>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</si>
  <si>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</si>
  <si>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</si>
  <si>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</si>
  <si>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</si>
  <si>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</si>
  <si>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</si>
  <si>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</si>
  <si>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</si>
  <si>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</si>
  <si>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</si>
  <si>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</si>
  <si>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</si>
  <si>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</si>
  <si>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</si>
  <si>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</si>
  <si>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</si>
  <si>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</si>
  <si>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</si>
  <si>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</si>
  <si>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</si>
  <si>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</si>
  <si>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</si>
  <si>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</si>
  <si>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</si>
  <si>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</si>
  <si>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</si>
  <si>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</si>
  <si>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</si>
  <si>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</si>
  <si>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</si>
  <si>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</si>
  <si>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</si>
  <si>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</si>
  <si>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</si>
  <si>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</si>
  <si>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</si>
  <si>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</si>
  <si>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</si>
  <si>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</si>
  <si>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</si>
  <si>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</si>
  <si>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</si>
  <si>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</si>
  <si>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</si>
  <si>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</si>
  <si>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</si>
  <si>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</si>
  <si>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</si>
  <si>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</si>
  <si>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</si>
  <si>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</si>
  <si>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</si>
  <si>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</si>
  <si>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</si>
  <si>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</si>
  <si>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</si>
  <si>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</si>
  <si>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</si>
  <si>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</si>
  <si>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</si>
  <si>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</si>
  <si>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</si>
  <si>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</si>
  <si>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</si>
  <si>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</si>
  <si>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</si>
  <si>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</si>
  <si>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</si>
  <si>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</si>
  <si>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</si>
  <si>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</si>
  <si>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</si>
  <si>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</si>
  <si>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</si>
  <si>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</si>
  <si>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</si>
  <si>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</si>
  <si>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</si>
  <si>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</si>
  <si>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</si>
  <si>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</si>
  <si>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</si>
  <si>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</si>
  <si>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</si>
  <si>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</si>
  <si>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</si>
  <si>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</si>
  <si>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</si>
  <si>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</si>
  <si>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</si>
  <si>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</si>
  <si>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</si>
  <si>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</si>
  <si>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</si>
  <si>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</si>
  <si>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</si>
  <si>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</si>
  <si>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</si>
  <si>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</si>
  <si>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</si>
  <si>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</si>
  <si>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</si>
  <si>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</si>
  <si>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</si>
  <si>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</si>
  <si>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</si>
  <si>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</si>
  <si>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</si>
  <si>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</si>
  <si>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</si>
  <si>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</si>
  <si>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</si>
  <si>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</si>
  <si>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</si>
  <si>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</si>
  <si>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</si>
  <si>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</si>
  <si>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</si>
  <si>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</si>
  <si>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</si>
  <si>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</si>
  <si>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</si>
  <si>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</si>
  <si>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</si>
  <si>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</si>
  <si>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</si>
  <si>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</si>
  <si>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</si>
  <si>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</si>
  <si>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</si>
  <si>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</si>
  <si>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</si>
  <si>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</si>
  <si>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</si>
  <si>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</si>
  <si>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</si>
  <si>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</si>
  <si>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</si>
  <si>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</si>
  <si>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</si>
  <si>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</si>
  <si>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</si>
  <si>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</si>
  <si>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</si>
  <si>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</si>
  <si>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</si>
  <si>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</si>
  <si>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</si>
  <si>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</si>
  <si>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</si>
  <si>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</si>
  <si>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</si>
  <si>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</si>
  <si>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</si>
  <si>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</si>
  <si>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</si>
  <si>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</si>
  <si>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</si>
  <si>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</si>
  <si>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</si>
  <si>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</si>
  <si>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</si>
  <si>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</si>
  <si>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</si>
  <si>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</si>
  <si>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</si>
  <si>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</si>
  <si>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</si>
  <si>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</si>
  <si>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</si>
  <si>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</si>
  <si>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</si>
  <si>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</si>
  <si>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</si>
  <si>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</si>
  <si>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</si>
  <si>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</si>
  <si>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</si>
  <si>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</si>
  <si>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</si>
  <si>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</si>
  <si>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</si>
  <si>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</si>
  <si>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</si>
  <si>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</si>
  <si>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</si>
  <si>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</si>
  <si>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</si>
  <si>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</si>
  <si>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</si>
  <si>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</si>
  <si>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</si>
  <si>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</si>
  <si>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</si>
  <si>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</si>
  <si>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</si>
  <si>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</si>
  <si>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</si>
  <si>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</si>
  <si>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</si>
  <si>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</si>
  <si>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</si>
  <si>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</si>
  <si>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</si>
  <si>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</si>
  <si>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</si>
  <si>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</si>
  <si>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</si>
  <si>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</si>
  <si>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</si>
  <si>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</si>
  <si>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</si>
  <si>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</si>
  <si>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</si>
  <si>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</si>
  <si>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</si>
  <si>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</si>
  <si>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</si>
  <si>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</si>
  <si>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</si>
  <si>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</si>
  <si>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</si>
  <si>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</si>
  <si>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</si>
  <si>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</si>
  <si>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</si>
  <si>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</si>
  <si>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</si>
  <si>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</si>
  <si>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</si>
  <si>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</si>
  <si>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</si>
  <si>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</si>
  <si>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</si>
  <si>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</si>
  <si>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</si>
  <si>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</si>
  <si>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</si>
  <si>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</si>
  <si>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</si>
  <si>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</si>
  <si>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</si>
  <si>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</si>
  <si>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</si>
  <si>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</si>
  <si>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</si>
  <si>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</si>
  <si>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</si>
  <si>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</si>
  <si>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</si>
  <si>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</si>
  <si>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</si>
  <si>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</si>
  <si>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</si>
  <si>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</si>
  <si>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</si>
  <si>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</si>
  <si>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</si>
  <si>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</si>
  <si>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</si>
  <si>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</si>
  <si>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</si>
  <si>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</si>
  <si>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</si>
  <si>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</si>
  <si>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</si>
  <si>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</si>
  <si>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</si>
  <si>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</si>
  <si>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</si>
  <si>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</si>
  <si>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</si>
  <si>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</si>
  <si>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</si>
  <si>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</si>
  <si>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</si>
  <si>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</si>
  <si>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</si>
  <si>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</si>
  <si>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</si>
  <si>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</si>
  <si>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</si>
  <si>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</si>
  <si>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</si>
  <si>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</si>
  <si>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</si>
  <si>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</si>
  <si>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</si>
  <si>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</si>
  <si>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</si>
  <si>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</si>
  <si>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</si>
  <si>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</si>
  <si>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</si>
  <si>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</si>
  <si>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</si>
  <si>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</si>
  <si>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</si>
  <si>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</si>
  <si>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</si>
  <si>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</si>
  <si>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</si>
  <si>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</si>
  <si>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</si>
  <si>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</si>
  <si>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</si>
  <si>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</si>
  <si>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</si>
  <si>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</si>
  <si>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</si>
  <si>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</si>
  <si>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</si>
  <si>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</si>
  <si>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</si>
  <si>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</si>
  <si>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</si>
  <si>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</si>
  <si>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</si>
  <si>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</si>
  <si>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</si>
  <si>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</si>
  <si>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</si>
  <si>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</si>
  <si>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</si>
  <si>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</si>
  <si>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</si>
  <si>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</si>
  <si>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</si>
  <si>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</si>
  <si>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</si>
  <si>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</si>
  <si>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</si>
  <si>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</si>
  <si>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</si>
  <si>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</si>
  <si>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</si>
  <si>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</si>
  <si>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</si>
  <si>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</si>
  <si>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</si>
  <si>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</si>
  <si>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</si>
  <si>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</si>
  <si>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</si>
  <si>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</si>
  <si>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</si>
  <si>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</si>
  <si>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</si>
  <si>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</si>
  <si>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</si>
  <si>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</si>
  <si>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</si>
  <si>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</si>
  <si>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</si>
  <si>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</si>
  <si>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</si>
  <si>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</si>
  <si>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</si>
  <si>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</si>
  <si>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</si>
  <si>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</si>
  <si>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</si>
  <si>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</si>
  <si>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</si>
  <si>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</si>
  <si>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</si>
  <si>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</si>
  <si>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</si>
  <si>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</si>
  <si>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</si>
  <si>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</si>
  <si>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</si>
  <si>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</si>
  <si>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</si>
  <si>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</si>
  <si>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</si>
  <si>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</si>
  <si>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</si>
  <si>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</si>
  <si>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</si>
  <si>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</si>
  <si>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</si>
  <si>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</si>
  <si>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</si>
  <si>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</si>
  <si>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</si>
  <si>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</si>
  <si>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</si>
  <si>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</si>
  <si>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</si>
  <si>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</si>
  <si>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</si>
  <si>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</si>
  <si>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</si>
  <si>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</si>
  <si>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</si>
  <si>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</si>
  <si>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</si>
  <si>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</si>
  <si>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</si>
  <si>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</si>
  <si>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</si>
  <si>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</si>
  <si>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</si>
  <si>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</si>
  <si>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</si>
  <si>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</si>
  <si>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</si>
  <si>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</si>
  <si>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</si>
  <si>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</si>
  <si>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</si>
  <si>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</si>
  <si>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</si>
  <si>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</si>
  <si>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</si>
  <si>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</si>
  <si>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</si>
  <si>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</si>
  <si>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</si>
  <si>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</si>
  <si>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</si>
  <si>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</si>
  <si>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</si>
  <si>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</si>
  <si>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</si>
  <si>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</si>
  <si>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</si>
  <si>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</si>
  <si>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</si>
  <si>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</si>
  <si>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</si>
  <si>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</si>
  <si>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</si>
  <si>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</si>
  <si>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</si>
  <si>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</si>
  <si>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</si>
  <si>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</si>
  <si>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</si>
  <si>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</si>
  <si>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</si>
  <si>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</si>
  <si>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</si>
  <si>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</si>
  <si>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</si>
  <si>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</si>
  <si>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</si>
  <si>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</si>
  <si>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</si>
  <si>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</si>
  <si>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</si>
  <si>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</si>
  <si>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</si>
  <si>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</si>
  <si>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</si>
  <si>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</si>
  <si>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</si>
  <si>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</si>
  <si>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</si>
  <si>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</si>
  <si>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</si>
  <si>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</si>
  <si>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</si>
  <si>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</si>
  <si>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</si>
  <si>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</si>
  <si>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</si>
  <si>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</si>
  <si>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</si>
  <si>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</si>
  <si>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</si>
  <si>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</si>
  <si>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</si>
  <si>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</si>
  <si>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</si>
  <si>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</si>
  <si>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</si>
  <si>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</si>
  <si>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</si>
  <si>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</si>
  <si>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</si>
  <si>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</si>
  <si>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</si>
  <si>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</si>
  <si>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</si>
  <si>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</si>
  <si>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</si>
  <si>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</si>
  <si>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</si>
  <si>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</si>
  <si>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</si>
  <si>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</si>
  <si>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</si>
  <si>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</si>
  <si>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</si>
  <si>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</si>
  <si>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</si>
  <si>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</si>
  <si>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</si>
  <si>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</si>
  <si>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</si>
  <si>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</si>
  <si>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</si>
  <si>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</si>
  <si>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</si>
  <si>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</si>
  <si>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</si>
  <si>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</si>
  <si>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</si>
  <si>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</si>
  <si>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</si>
  <si>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</si>
  <si>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</si>
  <si>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</si>
  <si>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</si>
  <si>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</si>
  <si>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</si>
  <si>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</si>
  <si>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</si>
  <si>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</si>
  <si>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</si>
  <si>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</si>
  <si>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</si>
  <si>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</si>
  <si>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</si>
  <si>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</si>
  <si>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</si>
  <si>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</si>
  <si>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</si>
  <si>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</si>
  <si>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</si>
  <si>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</si>
  <si>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</si>
  <si>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</si>
  <si>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</si>
  <si>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</si>
  <si>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</si>
  <si>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</si>
  <si>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</si>
  <si>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</si>
  <si>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</si>
  <si>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</si>
  <si>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</si>
  <si>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</si>
  <si>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</si>
  <si>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</si>
  <si>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</si>
  <si>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</si>
  <si>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</si>
  <si>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</si>
  <si>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</si>
  <si>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</si>
  <si>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</si>
  <si>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</si>
  <si>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</si>
  <si>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</si>
  <si>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</si>
  <si>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</si>
  <si>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</si>
  <si>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</si>
  <si>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</si>
  <si>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</si>
  <si>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</si>
  <si>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</si>
  <si>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</si>
  <si>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</si>
  <si>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</si>
  <si>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</si>
  <si>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</si>
  <si>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</si>
  <si>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</si>
  <si>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</si>
  <si>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</si>
  <si>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</si>
  <si>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</si>
  <si>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</si>
  <si>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</si>
  <si>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</si>
  <si>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</si>
  <si>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</si>
  <si>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</si>
  <si>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</si>
  <si>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</si>
  <si>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</si>
  <si>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</si>
  <si>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</si>
  <si>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</si>
  <si>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</si>
  <si>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</si>
  <si>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</si>
  <si>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</si>
  <si>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</si>
  <si>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</si>
  <si>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</si>
  <si>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</si>
  <si>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</si>
  <si>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</si>
  <si>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</si>
  <si>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</si>
  <si>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</si>
  <si>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</si>
  <si>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</si>
  <si>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</si>
  <si>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</si>
  <si>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</si>
  <si>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</si>
  <si>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</si>
  <si>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</si>
  <si>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</si>
  <si>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</si>
  <si>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</si>
  <si>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</si>
  <si>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</si>
  <si>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</si>
  <si>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</si>
  <si>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</si>
  <si>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</si>
  <si>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</si>
  <si>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</si>
  <si>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</si>
  <si>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</si>
  <si>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</si>
  <si>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</si>
  <si>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</si>
  <si>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</si>
  <si>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</si>
  <si>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</si>
  <si>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</si>
  <si>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</si>
  <si>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</si>
  <si>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</si>
  <si>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</si>
  <si>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</si>
  <si>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</si>
  <si>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</si>
  <si>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</si>
  <si>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</si>
  <si>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</si>
  <si>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</si>
  <si>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</si>
  <si>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</si>
  <si>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</si>
  <si>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</si>
  <si>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</si>
  <si>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</si>
  <si>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</si>
  <si>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</si>
  <si>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</si>
  <si>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</si>
  <si>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</si>
  <si>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</si>
  <si>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</si>
  <si>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</si>
  <si>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</si>
  <si>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</si>
  <si>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</si>
  <si>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</si>
  <si>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</si>
  <si>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</si>
  <si>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</si>
  <si>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</si>
  <si>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</si>
  <si>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</si>
  <si>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</si>
  <si>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</si>
  <si>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</si>
  <si>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</si>
  <si>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</si>
  <si>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</si>
  <si>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</si>
  <si>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</si>
  <si>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</si>
  <si>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</si>
  <si>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</si>
  <si>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</si>
  <si>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</si>
  <si>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</si>
  <si>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</si>
  <si>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</si>
  <si>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</si>
  <si>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</si>
  <si>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</si>
  <si>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</si>
  <si>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</si>
  <si>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</si>
  <si>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</si>
  <si>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</si>
  <si>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</si>
  <si>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</si>
  <si>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</si>
  <si>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</si>
  <si>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</si>
  <si>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</si>
  <si>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</si>
  <si>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</si>
  <si>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</si>
  <si>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</si>
  <si>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</si>
  <si>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</si>
  <si>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</si>
  <si>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</si>
  <si>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</si>
  <si>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</si>
  <si>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</si>
  <si>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</si>
  <si>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</si>
  <si>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</si>
  <si>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</si>
  <si>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</si>
  <si>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</si>
  <si>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</si>
  <si>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</si>
  <si>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</si>
  <si>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</si>
  <si>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</si>
  <si>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</si>
  <si>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</si>
  <si>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</si>
  <si>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</si>
  <si>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</si>
  <si>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</si>
  <si>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</si>
  <si>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</si>
  <si>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</si>
  <si>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</si>
  <si>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</si>
  <si>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</si>
  <si>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</si>
  <si>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</si>
  <si>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</si>
  <si>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</si>
  <si>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</si>
  <si>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</si>
  <si>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</si>
  <si>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</si>
  <si>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</si>
  <si>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</si>
  <si>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</si>
  <si>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</si>
  <si>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</si>
  <si>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</si>
  <si>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</si>
  <si>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</si>
  <si>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</si>
  <si>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</si>
  <si>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</si>
  <si>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</si>
  <si>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</si>
  <si>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</si>
  <si>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</si>
  <si>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</si>
  <si>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</si>
  <si>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</si>
  <si>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</si>
  <si>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</si>
  <si>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</si>
  <si>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</si>
  <si>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</si>
  <si>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</si>
  <si>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</si>
  <si>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</si>
  <si>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</si>
  <si>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</si>
  <si>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</si>
  <si>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</si>
  <si>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</si>
  <si>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</si>
  <si>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</si>
  <si>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</si>
  <si>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</si>
  <si>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</si>
  <si>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</si>
  <si>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</si>
  <si>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</si>
  <si>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</si>
  <si>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</si>
  <si>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</si>
  <si>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</si>
  <si>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</si>
  <si>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</si>
  <si>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</si>
  <si>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</si>
  <si>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</si>
  <si>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</si>
  <si>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</si>
  <si>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</si>
  <si>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</si>
  <si>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</si>
  <si>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</si>
  <si>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</si>
  <si>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</si>
  <si>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</si>
  <si>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</si>
  <si>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</si>
  <si>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</si>
  <si>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</si>
  <si>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</si>
  <si>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</si>
  <si>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</si>
  <si>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</si>
  <si>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</si>
  <si>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</si>
  <si>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</si>
  <si>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</si>
  <si>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</si>
  <si>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</si>
  <si>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</si>
  <si>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</si>
  <si>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</si>
  <si>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</si>
  <si>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</si>
  <si>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</si>
  <si>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</si>
  <si>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</si>
  <si>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</si>
  <si>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</si>
  <si>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</si>
  <si>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</si>
  <si>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</si>
  <si>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</si>
  <si>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</si>
  <si>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</si>
  <si>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</si>
  <si>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</si>
  <si>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</si>
  <si>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</si>
  <si>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</si>
  <si>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</si>
  <si>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</si>
  <si>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</si>
  <si>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</si>
  <si>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</si>
  <si>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</si>
  <si>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</si>
  <si>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</si>
  <si>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</si>
  <si>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</si>
  <si>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</si>
  <si>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</si>
  <si>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</si>
  <si>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</si>
  <si>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</si>
  <si>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</si>
  <si>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</si>
  <si>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</si>
  <si>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</si>
  <si>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</si>
  <si>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</si>
  <si>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</si>
  <si>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</si>
  <si>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</si>
  <si>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</si>
  <si>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</si>
  <si>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</si>
  <si>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</si>
  <si>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</si>
  <si>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</si>
  <si>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</si>
  <si>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</si>
  <si>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</si>
  <si>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</si>
  <si>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</si>
  <si>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</si>
  <si>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</si>
  <si>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</si>
  <si>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</si>
  <si>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</si>
  <si>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</si>
  <si>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</si>
  <si>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</si>
  <si>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</si>
  <si>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</si>
  <si>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</si>
  <si>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</si>
  <si>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</si>
  <si>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</si>
  <si>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</si>
  <si>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</si>
  <si>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</si>
  <si>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</si>
  <si>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</si>
  <si>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</si>
  <si>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</si>
  <si>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</si>
  <si>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</si>
  <si>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</si>
  <si>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</si>
  <si>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</si>
  <si>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</si>
  <si>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</si>
  <si>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</si>
  <si>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</si>
  <si>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</si>
  <si>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</si>
  <si>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</si>
  <si>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</si>
  <si>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</si>
  <si>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</si>
  <si>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</si>
  <si>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</si>
  <si>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</si>
  <si>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</si>
  <si>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</si>
  <si>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</si>
  <si>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</si>
  <si>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</si>
  <si>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</si>
  <si>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</si>
  <si>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</si>
  <si>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</si>
  <si>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</si>
  <si>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</si>
  <si>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</si>
  <si>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</si>
  <si>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</si>
  <si>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</si>
  <si>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</si>
  <si>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</si>
  <si>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</si>
  <si>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</si>
  <si>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</si>
  <si>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</si>
  <si>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</si>
  <si>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</si>
  <si>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</si>
  <si>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</si>
  <si>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</si>
  <si>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</si>
  <si>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</si>
  <si>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</si>
  <si>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</si>
  <si>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</si>
  <si>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</si>
  <si>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</si>
  <si>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</si>
  <si>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</si>
  <si>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</si>
  <si>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</si>
  <si>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</si>
  <si>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</si>
  <si>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</si>
  <si>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</si>
  <si>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</si>
  <si>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</si>
  <si>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</si>
  <si>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</si>
  <si>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</si>
  <si>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</si>
  <si>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</si>
  <si>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</si>
  <si>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</si>
  <si>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</si>
  <si>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</si>
  <si>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</si>
  <si>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</si>
  <si>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</si>
  <si>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</si>
  <si>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</si>
  <si>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</si>
  <si>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</si>
  <si>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</si>
  <si>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</si>
  <si>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</si>
  <si>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</si>
  <si>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</si>
  <si>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</si>
  <si>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</si>
  <si>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</si>
  <si>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</si>
  <si>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</si>
  <si>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</si>
  <si>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</si>
  <si>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</si>
  <si>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</si>
  <si>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</si>
  <si>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</si>
  <si>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</si>
  <si>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</si>
  <si>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</si>
  <si>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</si>
  <si>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</si>
  <si>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</si>
  <si>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</si>
  <si>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</si>
  <si>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</si>
  <si>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</si>
  <si>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</si>
  <si>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</si>
  <si>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</si>
  <si>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</si>
  <si>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</si>
  <si>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</si>
  <si>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</si>
  <si>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</si>
  <si>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</si>
  <si>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</si>
  <si>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</si>
  <si>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</si>
  <si>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</si>
  <si>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</si>
  <si>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</si>
  <si>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</si>
  <si>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</si>
  <si>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</si>
  <si>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</si>
  <si>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</si>
  <si>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</si>
  <si>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</si>
  <si>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</si>
  <si>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</si>
  <si>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</si>
  <si>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</si>
  <si>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</si>
  <si>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</si>
  <si>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</si>
  <si>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</si>
  <si>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</si>
  <si>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</si>
  <si>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</si>
  <si>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</si>
  <si>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</si>
  <si>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</si>
  <si>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</si>
  <si>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</si>
  <si>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</si>
  <si>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</si>
  <si>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</si>
  <si>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</si>
  <si>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</si>
  <si>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</si>
  <si>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</si>
  <si>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</si>
  <si>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</si>
  <si>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</si>
  <si>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</si>
  <si>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</si>
  <si>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</si>
  <si>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</si>
  <si>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</si>
  <si>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</si>
  <si>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</si>
  <si>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</si>
  <si>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</si>
  <si>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</si>
  <si>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</si>
  <si>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</si>
  <si>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</si>
  <si>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</si>
  <si>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</si>
  <si>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</si>
  <si>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</si>
  <si>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</si>
  <si>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</si>
  <si>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</si>
  <si>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</si>
  <si>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</si>
  <si>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</si>
  <si>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</si>
  <si>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</si>
  <si>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</si>
  <si>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</si>
  <si>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</si>
  <si>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</si>
  <si>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</si>
  <si>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</si>
  <si>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</si>
  <si>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</si>
  <si>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</si>
  <si>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</si>
  <si>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</si>
  <si>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</si>
  <si>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</si>
  <si>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</si>
  <si>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</si>
  <si>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</si>
  <si>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</si>
  <si>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</si>
  <si>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</si>
  <si>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</si>
  <si>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</si>
  <si>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</si>
  <si>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</si>
  <si>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</si>
  <si>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</si>
  <si>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</si>
  <si>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</si>
  <si>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</si>
  <si>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</si>
  <si>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</si>
  <si>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</si>
  <si>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</si>
  <si>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</si>
  <si>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</si>
  <si>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</si>
  <si>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</si>
  <si>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</si>
  <si>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</si>
  <si>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</si>
  <si>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</si>
  <si>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</si>
  <si>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</si>
  <si>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</si>
  <si>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</si>
  <si>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</si>
  <si>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</si>
  <si>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</si>
  <si>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</si>
  <si>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</si>
  <si>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</si>
  <si>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</si>
  <si>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</si>
  <si>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</si>
  <si>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</si>
  <si>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</si>
  <si>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</si>
  <si>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</si>
  <si>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</si>
  <si>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</si>
  <si>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</si>
  <si>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</si>
  <si>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</si>
  <si>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</si>
  <si>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</si>
  <si>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</si>
  <si>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</si>
  <si>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</si>
  <si>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</si>
  <si>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</si>
  <si>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</si>
  <si>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</si>
  <si>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</si>
  <si>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</si>
  <si>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</si>
  <si>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</si>
  <si>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</si>
  <si>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</si>
  <si>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</si>
  <si>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</si>
  <si>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</si>
  <si>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</si>
  <si>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</si>
  <si>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</si>
  <si>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</si>
  <si>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</si>
  <si>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</si>
  <si>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</si>
  <si>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</si>
  <si>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</si>
  <si>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</si>
  <si>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</si>
  <si>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</si>
  <si>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</si>
  <si>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</si>
  <si>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</si>
  <si>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</si>
  <si>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</si>
  <si>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</si>
  <si>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</si>
  <si>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</si>
  <si>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</si>
  <si>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</si>
  <si>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</si>
  <si>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</si>
  <si>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</si>
  <si>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</si>
  <si>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</si>
  <si>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</si>
  <si>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</si>
  <si>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</si>
  <si>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</si>
  <si>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</si>
  <si>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</si>
  <si>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</si>
  <si>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</si>
  <si>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</si>
  <si>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</si>
  <si>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</si>
  <si>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</si>
  <si>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</si>
  <si>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</si>
  <si>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</si>
  <si>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</si>
  <si>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</si>
  <si>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</si>
  <si>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</si>
  <si>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</si>
  <si>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</si>
  <si>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</si>
  <si>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</si>
  <si>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</si>
  <si>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</si>
  <si>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</si>
  <si>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</si>
  <si>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</si>
  <si>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</si>
  <si>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</si>
  <si>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</si>
  <si>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</si>
  <si>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</si>
  <si>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</si>
  <si>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</si>
  <si>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</si>
  <si>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</si>
  <si>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</si>
  <si>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</si>
  <si>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</si>
  <si>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</si>
  <si>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</si>
  <si>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</si>
  <si>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</si>
  <si>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</si>
  <si>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</si>
  <si>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</si>
  <si>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</si>
  <si>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</si>
  <si>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</si>
  <si>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</si>
  <si>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</si>
  <si>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</si>
  <si>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</si>
  <si>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</si>
  <si>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</si>
  <si>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</si>
  <si>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</si>
  <si>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</si>
  <si>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</si>
  <si>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</si>
  <si>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</si>
  <si>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</si>
  <si>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</si>
  <si>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</si>
  <si>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</si>
  <si>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</si>
  <si>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</si>
  <si>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</si>
  <si>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</si>
  <si>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</si>
  <si>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</si>
  <si>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</si>
  <si>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</si>
  <si>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</si>
  <si>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</si>
  <si>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</si>
  <si>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</si>
  <si>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</si>
  <si>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</si>
  <si>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</si>
  <si>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</si>
  <si>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</si>
  <si>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</si>
  <si>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</si>
  <si>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</si>
  <si>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</si>
  <si>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</si>
  <si>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</si>
  <si>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</si>
  <si>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</si>
  <si>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</si>
  <si>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</si>
  <si>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</si>
  <si>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</si>
  <si>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</si>
  <si>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</si>
  <si>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</si>
  <si>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</si>
  <si>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</si>
  <si>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</si>
  <si>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</si>
  <si>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</si>
  <si>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</si>
  <si>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</si>
  <si>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</si>
  <si>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</si>
  <si>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</si>
  <si>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</si>
  <si>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</si>
  <si>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</si>
  <si>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</si>
  <si>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</si>
  <si>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</si>
  <si>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</si>
  <si>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</si>
  <si>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</si>
  <si>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</si>
  <si>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</si>
  <si>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</si>
  <si>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</si>
  <si>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</si>
  <si>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</si>
  <si>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</si>
  <si>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</si>
  <si>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</si>
  <si>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</si>
  <si>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</si>
  <si>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</si>
  <si>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</si>
  <si>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</si>
  <si>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</si>
  <si>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</si>
  <si>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</si>
  <si>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</si>
  <si>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</si>
  <si>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</si>
  <si>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</si>
  <si>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</si>
  <si>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</si>
  <si>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</si>
  <si>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</si>
  <si>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</si>
  <si>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</si>
  <si>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</si>
  <si>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</si>
  <si>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</si>
  <si>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</si>
  <si>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</si>
  <si>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</si>
  <si>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</si>
  <si>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</si>
  <si>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</si>
  <si>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</si>
  <si>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</si>
  <si>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</si>
  <si>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</si>
  <si>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</si>
  <si>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</si>
  <si>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</si>
  <si>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</si>
  <si>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</si>
  <si>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</si>
  <si>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</si>
  <si>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</si>
  <si>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</si>
  <si>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</si>
  <si>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</si>
  <si>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</si>
  <si>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</si>
  <si>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</si>
  <si>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</si>
  <si>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</si>
  <si>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</si>
  <si>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</si>
  <si>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</si>
  <si>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</si>
  <si>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</si>
  <si>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</si>
  <si>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</si>
  <si>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</si>
  <si>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</si>
  <si>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</si>
  <si>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</si>
  <si>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</si>
  <si>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</si>
  <si>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</si>
  <si>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</si>
  <si>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</si>
  <si>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</si>
  <si>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</si>
  <si>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</si>
  <si>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</si>
  <si>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</si>
  <si>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</si>
  <si>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</si>
  <si>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</si>
  <si>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</si>
  <si>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</si>
  <si>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</si>
  <si>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</si>
  <si>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</si>
  <si>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</si>
  <si>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</si>
  <si>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</si>
  <si>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</si>
  <si>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</si>
  <si>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</si>
  <si>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</si>
  <si>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</si>
  <si>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</si>
  <si>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</si>
  <si>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</si>
  <si>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</si>
  <si>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</si>
  <si>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</si>
  <si>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</si>
  <si>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</si>
  <si>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</si>
  <si>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</si>
  <si>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</si>
  <si>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</si>
  <si>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</si>
  <si>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</si>
  <si>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</si>
  <si>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</si>
  <si>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</si>
  <si>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</si>
  <si>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</si>
  <si>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</si>
  <si>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</si>
  <si>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</si>
  <si>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</si>
  <si>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</si>
  <si>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</si>
  <si>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</si>
  <si>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</si>
  <si>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</si>
  <si>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</si>
  <si>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</si>
  <si>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</si>
  <si>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</si>
  <si>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</si>
  <si>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</si>
  <si>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</si>
  <si>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</si>
  <si>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</si>
  <si>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</si>
  <si>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</si>
  <si>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</si>
  <si>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</si>
  <si>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</si>
  <si>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</si>
  <si>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</si>
  <si>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</si>
  <si>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</si>
  <si>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</si>
  <si>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</si>
  <si>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</si>
  <si>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</si>
  <si>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</si>
  <si>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</si>
  <si>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</si>
  <si>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</si>
  <si>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</si>
  <si>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</si>
  <si>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</si>
  <si>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</si>
  <si>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</si>
  <si>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</si>
  <si>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</si>
  <si>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</si>
  <si>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</si>
  <si>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</si>
  <si>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</si>
  <si>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</si>
  <si>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</si>
  <si>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</si>
  <si>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</si>
  <si>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</si>
  <si>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</si>
  <si>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</si>
  <si>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</si>
  <si>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</si>
  <si>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</si>
  <si>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</si>
  <si>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</si>
  <si>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</si>
  <si>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</si>
  <si>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</si>
  <si>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</si>
  <si>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</si>
  <si>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</si>
  <si>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</si>
  <si>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</si>
  <si>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</si>
  <si>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</si>
  <si>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</si>
  <si>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</si>
  <si>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</si>
  <si>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</si>
  <si>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</si>
  <si>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</si>
  <si>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</si>
  <si>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</si>
  <si>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</si>
  <si>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</si>
  <si>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</si>
  <si>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</si>
  <si>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</si>
  <si>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</si>
  <si>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</si>
  <si>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</si>
  <si>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</si>
  <si>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</si>
  <si>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</si>
  <si>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</si>
  <si>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</si>
  <si>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</si>
  <si>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</si>
  <si>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</si>
  <si>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</si>
  <si>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</si>
  <si>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</si>
  <si>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</si>
  <si>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</si>
  <si>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</si>
  <si>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</si>
  <si>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</si>
  <si>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</si>
  <si>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</si>
  <si>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</si>
  <si>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</si>
  <si>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</si>
  <si>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</si>
  <si>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</si>
  <si>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</si>
  <si>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</si>
  <si>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</si>
  <si>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</si>
  <si>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</si>
  <si>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</si>
  <si>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</si>
  <si>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</si>
  <si>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</si>
  <si>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</si>
  <si>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</si>
  <si>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</si>
  <si>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</si>
  <si>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</si>
  <si>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</si>
  <si>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</si>
  <si>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</si>
  <si>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</si>
  <si>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</si>
  <si>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</si>
  <si>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</si>
  <si>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</si>
  <si>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</si>
  <si>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</si>
  <si>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</si>
  <si>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</si>
  <si>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</si>
  <si>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</si>
  <si>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</si>
  <si>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</si>
  <si>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</si>
  <si>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</si>
  <si>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</si>
  <si>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</si>
  <si>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</si>
  <si>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</si>
  <si>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</si>
  <si>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</si>
  <si>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</si>
  <si>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</si>
  <si>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</si>
  <si>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</si>
  <si>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</si>
  <si>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</si>
  <si>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</si>
  <si>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</si>
  <si>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</si>
  <si>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</si>
  <si>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</si>
  <si>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</si>
  <si>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</si>
  <si>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</si>
  <si>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</si>
  <si>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</si>
  <si>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</si>
  <si>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</si>
  <si>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</si>
  <si>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</si>
  <si>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</si>
  <si>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</si>
  <si>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</si>
  <si>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</si>
  <si>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</si>
  <si>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</si>
  <si>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</si>
  <si>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</si>
  <si>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</si>
  <si>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</si>
  <si>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</si>
  <si>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</si>
  <si>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</si>
  <si>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</si>
  <si>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</si>
  <si>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</si>
  <si>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</si>
  <si>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</si>
  <si>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</si>
  <si>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</si>
  <si>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</si>
  <si>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</si>
  <si>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</si>
  <si>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</si>
  <si>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</si>
  <si>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</si>
  <si>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</si>
  <si>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</si>
  <si>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</si>
  <si>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</si>
  <si>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</si>
  <si>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</si>
  <si>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</si>
  <si>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</si>
  <si>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</si>
  <si>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</si>
  <si>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</si>
  <si>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</si>
  <si>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</si>
  <si>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</si>
  <si>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</si>
  <si>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</si>
  <si>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</si>
  <si>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</si>
  <si>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</si>
  <si>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</si>
  <si>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</si>
  <si>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</si>
  <si>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</si>
  <si>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</si>
  <si>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</si>
  <si>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</si>
  <si>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</si>
  <si>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</si>
  <si>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</si>
  <si>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</si>
  <si>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</si>
  <si>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</si>
  <si>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</si>
  <si>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</si>
  <si>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</si>
  <si>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</si>
  <si>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</si>
  <si>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</si>
  <si>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</si>
  <si>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</si>
  <si>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</si>
  <si>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</si>
  <si>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</si>
  <si>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</si>
  <si>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</si>
  <si>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</si>
  <si>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</si>
  <si>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</si>
  <si>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</si>
  <si>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</si>
  <si>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</si>
  <si>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</si>
  <si>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</si>
  <si>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</si>
  <si>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</si>
  <si>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</si>
  <si>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</si>
  <si>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</si>
  <si>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</si>
  <si>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</si>
  <si>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</si>
  <si>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</si>
  <si>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</si>
  <si>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</si>
  <si>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</si>
  <si>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</si>
  <si>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</si>
  <si>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</si>
  <si>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</si>
  <si>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</si>
  <si>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</si>
  <si>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</si>
  <si>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</si>
  <si>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</si>
  <si>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</si>
  <si>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</si>
  <si>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</si>
  <si>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</si>
  <si>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</si>
  <si>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</si>
  <si>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</si>
  <si>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</si>
  <si>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</si>
  <si>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</si>
  <si>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</si>
  <si>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</si>
  <si>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</si>
  <si>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</si>
  <si>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</si>
  <si>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</si>
  <si>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</si>
  <si>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</si>
  <si>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</si>
  <si>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</si>
  <si>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</si>
  <si>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</si>
  <si>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</si>
  <si>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</si>
  <si>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</si>
  <si>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</si>
  <si>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</si>
  <si>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</si>
  <si>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</si>
  <si>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</si>
  <si>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</si>
  <si>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</si>
  <si>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</si>
  <si>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</si>
  <si>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</si>
  <si>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</si>
  <si>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</si>
  <si>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</si>
  <si>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</si>
  <si>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</si>
  <si>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</si>
  <si>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</si>
  <si>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</si>
  <si>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</si>
  <si>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</si>
  <si>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</si>
  <si>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</si>
  <si>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</si>
  <si>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</si>
  <si>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</si>
  <si>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</si>
  <si>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</si>
  <si>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</si>
  <si>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</si>
  <si>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</si>
  <si>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</si>
  <si>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</si>
  <si>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</si>
  <si>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</si>
  <si>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</si>
  <si>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</si>
  <si>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</si>
  <si>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</si>
  <si>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</si>
  <si>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</si>
  <si>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</si>
  <si>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</si>
  <si>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</si>
  <si>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</si>
  <si>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</si>
  <si>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</si>
  <si>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</si>
  <si>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</si>
  <si>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</si>
  <si>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</si>
  <si>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</si>
  <si>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</si>
  <si>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</si>
  <si>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</si>
  <si>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</si>
  <si>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</si>
  <si>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</si>
  <si>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</si>
  <si>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</si>
  <si>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</si>
  <si>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</si>
  <si>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</si>
  <si>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</si>
  <si>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</si>
  <si>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</si>
  <si>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</si>
  <si>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</si>
  <si>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</si>
  <si>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</si>
  <si>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</si>
  <si>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</si>
  <si>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</si>
  <si>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</si>
  <si>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</si>
  <si>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</si>
  <si>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</si>
  <si>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</si>
  <si>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</si>
  <si>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</si>
  <si>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</si>
  <si>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</si>
  <si>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</si>
  <si>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</si>
  <si>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</si>
  <si>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</si>
  <si>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</si>
  <si>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</si>
  <si>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</si>
  <si>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</si>
  <si>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</si>
  <si>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</si>
  <si>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</si>
  <si>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</si>
  <si>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</si>
  <si>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</si>
  <si>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</si>
  <si>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</si>
  <si>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</si>
  <si>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</si>
  <si>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</si>
  <si>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</si>
  <si>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</si>
  <si>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</si>
  <si>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</si>
  <si>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</si>
  <si>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</si>
  <si>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</si>
  <si>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</si>
  <si>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</si>
  <si>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</si>
  <si>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</si>
  <si>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</si>
  <si>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</si>
  <si>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</si>
  <si>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</si>
  <si>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</si>
  <si>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</si>
  <si>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</si>
  <si>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</si>
  <si>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</si>
  <si>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</si>
  <si>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</si>
  <si>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</si>
  <si>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</si>
  <si>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</si>
  <si>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</si>
  <si>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</si>
  <si>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</si>
  <si>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</si>
  <si>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</si>
  <si>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</si>
  <si>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</si>
  <si>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</si>
  <si>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</si>
  <si>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</si>
  <si>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</si>
  <si>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</si>
  <si>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</si>
  <si>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</si>
  <si>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</si>
  <si>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</si>
  <si>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</si>
  <si>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</si>
  <si>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</si>
  <si>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</si>
  <si>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</si>
  <si>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</si>
  <si>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</si>
  <si>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</si>
  <si>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</si>
  <si>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</si>
  <si>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</si>
  <si>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</si>
  <si>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</si>
  <si>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</si>
  <si>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</si>
  <si>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</si>
  <si>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</si>
  <si>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</si>
  <si>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</si>
  <si>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</si>
  <si>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</si>
  <si>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</si>
  <si>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</si>
  <si>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</si>
  <si>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</si>
  <si>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</si>
  <si>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</si>
  <si>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</si>
  <si>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</si>
  <si>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</si>
  <si>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</si>
  <si>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</si>
  <si>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</si>
  <si>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</si>
  <si>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</si>
  <si>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</si>
  <si>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</si>
  <si>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</si>
  <si>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</si>
  <si>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</si>
  <si>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</si>
  <si>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</si>
  <si>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</si>
  <si>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</si>
  <si>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</si>
  <si>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</si>
  <si>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</si>
  <si>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</si>
  <si>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</si>
  <si>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</si>
  <si>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</si>
  <si>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</si>
  <si>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</si>
  <si>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</si>
  <si>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</si>
  <si>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</si>
  <si>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</si>
  <si>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</si>
  <si>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</si>
  <si>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</si>
  <si>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</si>
  <si>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</si>
  <si>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</si>
  <si>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</si>
  <si>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</si>
  <si>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</si>
  <si>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</si>
  <si>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</si>
  <si>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</si>
  <si>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</si>
  <si>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</si>
  <si>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</si>
  <si>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</si>
  <si>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</si>
  <si>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</si>
  <si>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</si>
  <si>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</si>
  <si>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</si>
  <si>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</si>
  <si>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</si>
  <si>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</si>
  <si>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</si>
  <si>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</si>
  <si>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</si>
  <si>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</si>
  <si>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</si>
  <si>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</si>
  <si>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</si>
  <si>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</si>
  <si>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</si>
  <si>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</si>
  <si>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</si>
  <si>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</si>
  <si>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</si>
  <si>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</si>
  <si>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</si>
  <si>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</si>
  <si>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</si>
  <si>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</si>
  <si>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</si>
  <si>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</si>
  <si>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</si>
  <si>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</si>
  <si>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</si>
  <si>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</si>
  <si>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</si>
  <si>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</si>
  <si>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</si>
  <si>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</si>
  <si>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</si>
  <si>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</si>
  <si>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</si>
  <si>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</si>
  <si>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</si>
  <si>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</si>
  <si>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</si>
  <si>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</si>
  <si>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</si>
  <si>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</si>
  <si>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</si>
  <si>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</si>
  <si>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</si>
  <si>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</si>
  <si>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</si>
  <si>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</si>
  <si>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</si>
  <si>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</si>
  <si>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</si>
  <si>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</si>
  <si>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</si>
  <si>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</si>
  <si>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</si>
  <si>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</si>
  <si>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</si>
  <si>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</si>
  <si>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</si>
  <si>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</si>
  <si>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</si>
  <si>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</si>
  <si>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</si>
  <si>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</si>
  <si>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</si>
  <si>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</si>
  <si>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</si>
  <si>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</si>
  <si>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</si>
  <si>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</si>
  <si>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</si>
  <si>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</si>
  <si>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</si>
  <si>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</si>
  <si>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</si>
  <si>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</si>
  <si>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</si>
  <si>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</si>
  <si>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</si>
  <si>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</si>
  <si>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</si>
  <si>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</si>
  <si>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</si>
  <si>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</si>
  <si>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</si>
  <si>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</si>
  <si>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</si>
  <si>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</si>
  <si>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</si>
  <si>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</si>
  <si>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</si>
  <si>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</si>
  <si>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</si>
  <si>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</si>
  <si>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</si>
  <si>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</si>
  <si>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</si>
  <si>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</si>
  <si>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</si>
  <si>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</si>
  <si>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</si>
  <si>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</si>
  <si>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</si>
  <si>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</si>
  <si>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</si>
  <si>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</si>
  <si>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</si>
  <si>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</si>
  <si>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</si>
  <si>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</si>
  <si>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</si>
  <si>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</si>
  <si>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</si>
  <si>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</si>
  <si>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</si>
  <si>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</si>
  <si>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</si>
  <si>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</si>
  <si>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</si>
  <si>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</si>
  <si>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</si>
  <si>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</si>
  <si>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</si>
  <si>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</si>
  <si>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</si>
  <si>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</si>
  <si>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</si>
  <si>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</si>
  <si>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</si>
  <si>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</si>
  <si>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</si>
  <si>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</si>
  <si>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</si>
  <si>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</si>
  <si>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</si>
  <si>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</si>
  <si>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</si>
  <si>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</si>
  <si>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</si>
  <si>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</si>
  <si>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</si>
  <si>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</si>
  <si>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</si>
  <si>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</si>
  <si>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</si>
  <si>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</si>
  <si>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</si>
  <si>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</si>
  <si>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</si>
  <si>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</si>
  <si>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</si>
  <si>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</si>
  <si>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</si>
  <si>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</si>
  <si>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</si>
  <si>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</si>
  <si>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</si>
  <si>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</si>
  <si>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</si>
  <si>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</si>
  <si>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</si>
  <si>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</si>
  <si>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</si>
  <si>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</si>
  <si>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</si>
  <si>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</si>
  <si>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</si>
  <si>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</si>
  <si>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</si>
  <si>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</si>
  <si>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</si>
  <si>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</si>
  <si>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</si>
  <si>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</si>
  <si>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</si>
  <si>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</si>
  <si>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</si>
  <si>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</si>
  <si>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</si>
  <si>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</si>
  <si>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</si>
  <si>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</si>
  <si>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</si>
  <si>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</si>
  <si>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</si>
  <si>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</si>
  <si>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</si>
  <si>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</si>
  <si>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</si>
  <si>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</si>
  <si>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</si>
  <si>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</si>
  <si>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</si>
  <si>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</si>
  <si>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</si>
  <si>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</si>
  <si>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</si>
  <si>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</si>
  <si>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</si>
  <si>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</si>
  <si>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</si>
  <si>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</si>
  <si>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</si>
  <si>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</si>
  <si>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</si>
  <si>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</si>
  <si>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</si>
  <si>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</si>
  <si>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</si>
  <si>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</si>
  <si>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</si>
  <si>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</si>
  <si>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</si>
  <si>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</si>
  <si>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</si>
  <si>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</si>
  <si>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</si>
  <si>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</si>
  <si>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</si>
  <si>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</si>
  <si>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</si>
  <si>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</si>
  <si>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</si>
  <si>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</si>
  <si>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</si>
  <si>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</si>
  <si>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</si>
  <si>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</si>
  <si>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</si>
  <si>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</si>
  <si>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</si>
  <si>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</si>
  <si>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</si>
  <si>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</si>
  <si>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</si>
  <si>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</si>
  <si>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</si>
  <si>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</si>
  <si>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</si>
  <si>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</si>
  <si>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</si>
  <si>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</si>
  <si>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</si>
  <si>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</si>
  <si>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</si>
  <si>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</si>
  <si>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</si>
  <si>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</si>
  <si>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</si>
  <si>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</si>
  <si>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</si>
  <si>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</si>
  <si>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</si>
  <si>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</si>
  <si>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</si>
  <si>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</si>
  <si>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</si>
  <si>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</si>
  <si>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</si>
  <si>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</si>
  <si>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</si>
  <si>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</si>
  <si>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</si>
  <si>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</si>
  <si>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</si>
  <si>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</si>
  <si>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</si>
  <si>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</si>
  <si>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</si>
  <si>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</si>
  <si>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</si>
  <si>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</si>
  <si>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</si>
  <si>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</si>
  <si>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</si>
  <si>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</si>
  <si>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</si>
  <si>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</si>
  <si>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</si>
  <si>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</si>
  <si>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</si>
  <si>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</si>
  <si>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</si>
  <si>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</si>
  <si>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</si>
  <si>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</si>
  <si>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</si>
  <si>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</si>
  <si>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</si>
  <si>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</si>
  <si>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</si>
  <si>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</si>
  <si>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</si>
  <si>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</si>
  <si>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</si>
  <si>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</si>
  <si>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</si>
  <si>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</si>
  <si>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</si>
  <si>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</si>
  <si>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</si>
  <si>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</si>
  <si>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</si>
  <si>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</si>
  <si>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</si>
  <si>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</si>
  <si>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</si>
  <si>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</si>
  <si>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</si>
  <si>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</si>
  <si>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</si>
  <si>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</si>
  <si>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</si>
  <si>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</si>
  <si>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</si>
  <si>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</si>
  <si>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</si>
  <si>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</si>
  <si>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</si>
  <si>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</si>
  <si>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</si>
  <si>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</si>
  <si>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</si>
  <si>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</si>
  <si>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</si>
  <si>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</si>
  <si>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</si>
  <si>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</si>
  <si>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</si>
  <si>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</si>
  <si>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</si>
  <si>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</si>
  <si>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</si>
  <si>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</si>
  <si>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</si>
  <si>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</si>
  <si>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</si>
  <si>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</si>
  <si>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</si>
  <si>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</si>
  <si>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</si>
  <si>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</si>
  <si>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</si>
  <si>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</si>
  <si>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</si>
  <si>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</si>
  <si>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</si>
  <si>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</si>
  <si>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</si>
  <si>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</si>
  <si>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</si>
  <si>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</si>
  <si>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</si>
  <si>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</si>
  <si>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</si>
  <si>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</si>
  <si>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</si>
  <si>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</si>
  <si>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</si>
  <si>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</si>
  <si>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</si>
  <si>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</si>
  <si>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</si>
  <si>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</si>
  <si>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</si>
  <si>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</si>
  <si>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</si>
  <si>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</si>
  <si>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</si>
  <si>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</si>
  <si>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</si>
  <si>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</si>
  <si>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</si>
  <si>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</si>
  <si>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</si>
  <si>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</si>
  <si>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</si>
  <si>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</si>
  <si>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</si>
  <si>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</si>
  <si>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</si>
  <si>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</si>
  <si>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</si>
  <si>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</si>
  <si>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</si>
  <si>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</si>
  <si>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</si>
  <si>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</si>
  <si>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</si>
  <si>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</si>
  <si>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</si>
  <si>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</si>
  <si>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</si>
  <si>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</si>
  <si>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</si>
  <si>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</si>
  <si>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</si>
  <si>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</si>
  <si>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</si>
  <si>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</si>
  <si>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</si>
  <si>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</si>
  <si>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</si>
  <si>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</si>
  <si>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</si>
  <si>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</si>
  <si>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</si>
  <si>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</si>
  <si>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</si>
  <si>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</si>
  <si>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</si>
  <si>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</si>
  <si>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</si>
  <si>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</si>
  <si>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</si>
  <si>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</si>
  <si>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</si>
  <si>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</si>
  <si>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</si>
  <si>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</si>
  <si>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</si>
  <si>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</si>
  <si>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</si>
  <si>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</si>
  <si>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</si>
  <si>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</si>
  <si>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</si>
  <si>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</si>
  <si>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</si>
  <si>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</si>
  <si>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</si>
  <si>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</si>
  <si>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</si>
  <si>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</si>
  <si>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</si>
  <si>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</si>
  <si>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</si>
  <si>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</si>
  <si>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</si>
  <si>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</si>
  <si>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</si>
  <si>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</si>
  <si>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</si>
  <si>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</si>
  <si>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</si>
  <si>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</si>
  <si>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</si>
  <si>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</si>
  <si>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</si>
  <si>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</si>
  <si>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</si>
  <si>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</si>
  <si>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</si>
  <si>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</si>
  <si>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</si>
  <si>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</si>
  <si>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</si>
  <si>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</si>
  <si>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</si>
  <si>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</si>
  <si>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</si>
  <si>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</si>
  <si>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</si>
  <si>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</si>
  <si>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</si>
  <si>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</si>
  <si>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</si>
  <si>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</si>
  <si>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</si>
  <si>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</si>
  <si>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</si>
  <si>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</si>
  <si>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</si>
  <si>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</si>
  <si>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</si>
  <si>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</si>
  <si>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</si>
  <si>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</si>
  <si>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</si>
  <si>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</si>
  <si>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</si>
  <si>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</si>
  <si>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</si>
  <si>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</si>
  <si>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</si>
  <si>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</si>
  <si>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</si>
  <si>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</si>
  <si>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</si>
  <si>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</si>
  <si>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</si>
  <si>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</si>
  <si>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</si>
  <si>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</si>
  <si>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</si>
  <si>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</si>
  <si>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</si>
  <si>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</si>
  <si>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</si>
  <si>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</si>
  <si>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</si>
  <si>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</si>
  <si>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</si>
  <si>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</si>
  <si>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</si>
  <si>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</si>
  <si>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</si>
  <si>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</si>
  <si>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</si>
  <si>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</si>
  <si>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</si>
  <si>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</si>
  <si>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</si>
  <si>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</si>
  <si>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</si>
  <si>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</si>
  <si>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</si>
  <si>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</si>
  <si>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</si>
  <si>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</si>
  <si>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</si>
  <si>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</si>
  <si>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</si>
  <si>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</si>
  <si>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</si>
  <si>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</si>
  <si>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</si>
  <si>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</si>
  <si>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</si>
  <si>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</si>
  <si>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</si>
  <si>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</si>
  <si>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</si>
  <si>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</si>
  <si>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</si>
  <si>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</si>
  <si>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</si>
  <si>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</si>
  <si>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</si>
  <si>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</si>
  <si>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</si>
  <si>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</si>
  <si>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</si>
  <si>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</si>
  <si>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</si>
  <si>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</si>
  <si>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</si>
  <si>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</si>
  <si>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</si>
  <si>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</si>
  <si>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</si>
  <si>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</si>
  <si>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</si>
  <si>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</si>
  <si>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</si>
  <si>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</si>
  <si>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</si>
  <si>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</si>
  <si>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</si>
  <si>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</si>
  <si>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</si>
  <si>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</si>
  <si>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</si>
  <si>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</si>
  <si>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</si>
  <si>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</si>
  <si>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</si>
  <si>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</si>
  <si>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</si>
  <si>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</si>
  <si>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</si>
  <si>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</si>
  <si>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</si>
  <si>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</si>
  <si>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</si>
  <si>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</si>
  <si>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</si>
  <si>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</si>
  <si>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</si>
  <si>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</si>
  <si>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</si>
  <si>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</si>
  <si>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</si>
  <si>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</si>
  <si>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</si>
  <si>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</si>
  <si>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</si>
  <si>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</si>
  <si>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</si>
  <si>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</si>
  <si>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</si>
  <si>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</si>
  <si>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</si>
  <si>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</si>
  <si>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</si>
  <si>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</si>
  <si>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</si>
  <si>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</si>
  <si>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</si>
  <si>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</si>
  <si>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</si>
  <si>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</si>
  <si>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</si>
  <si>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</si>
  <si>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</si>
  <si>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</si>
  <si>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</si>
  <si>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</si>
  <si>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</si>
  <si>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</si>
  <si>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</si>
  <si>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</si>
  <si>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</si>
  <si>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</si>
  <si>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</si>
  <si>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</si>
  <si>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</si>
  <si>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</si>
  <si>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</si>
  <si>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</si>
  <si>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</si>
  <si>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</si>
  <si>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</si>
  <si>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</si>
  <si>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</si>
  <si>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</si>
  <si>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</si>
  <si>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</si>
  <si>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</si>
  <si>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</si>
  <si>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</si>
  <si>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</si>
  <si>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</si>
  <si>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</si>
  <si>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</si>
  <si>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</si>
  <si>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</si>
  <si>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</si>
  <si>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</si>
  <si>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</si>
  <si>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</si>
  <si>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</si>
  <si>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</si>
  <si>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</si>
  <si>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</si>
  <si>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</si>
  <si>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</si>
  <si>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</si>
  <si>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</si>
  <si>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</si>
  <si>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</si>
  <si>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</si>
  <si>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</si>
  <si>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</si>
  <si>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</si>
  <si>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</si>
  <si>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</si>
  <si>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</si>
  <si>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</si>
  <si>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</si>
  <si>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</si>
  <si>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</si>
  <si>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</si>
  <si>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</si>
  <si>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</si>
  <si>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</si>
  <si>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</si>
  <si>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</si>
  <si>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</si>
  <si>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</si>
  <si>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</si>
  <si>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</si>
  <si>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</si>
  <si>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</si>
  <si>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</si>
  <si>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</si>
  <si>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</si>
  <si>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</si>
  <si>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</si>
  <si>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</si>
  <si>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</si>
  <si>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</si>
  <si>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</si>
  <si>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</si>
  <si>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</si>
  <si>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</si>
  <si>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</si>
  <si>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</si>
  <si>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</si>
  <si>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</si>
  <si>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</si>
  <si>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</si>
  <si>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</si>
  <si>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</si>
  <si>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</si>
  <si>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</si>
  <si>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</si>
  <si>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</si>
  <si>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</si>
  <si>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</si>
  <si>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</si>
  <si>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</si>
  <si>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</si>
  <si>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</si>
  <si>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</si>
  <si>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</si>
  <si>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</si>
  <si>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</si>
  <si>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</si>
  <si>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</si>
  <si>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</si>
  <si>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</si>
  <si>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</si>
  <si>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</si>
  <si>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</si>
  <si>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</si>
  <si>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</si>
  <si>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</si>
  <si>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</si>
  <si>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</si>
  <si>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</si>
  <si>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</si>
  <si>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</si>
  <si>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</si>
  <si>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</si>
  <si>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</si>
  <si>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</si>
  <si>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</si>
  <si>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</si>
  <si>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</si>
  <si>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</si>
  <si>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</si>
  <si>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</si>
  <si>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</si>
  <si>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</si>
  <si>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</si>
  <si>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</si>
  <si>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</si>
  <si>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</si>
  <si>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</si>
  <si>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</si>
  <si>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</si>
  <si>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</si>
  <si>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</si>
  <si>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</si>
  <si>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</si>
  <si>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</si>
  <si>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</si>
  <si>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</si>
  <si>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</si>
  <si>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</si>
  <si>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</si>
  <si>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</si>
  <si>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</si>
  <si>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</si>
  <si>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</si>
  <si>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</si>
  <si>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</si>
  <si>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</si>
  <si>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</si>
  <si>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</si>
  <si>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</si>
  <si>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</si>
  <si>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</si>
  <si>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</si>
  <si>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</si>
  <si>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</si>
  <si>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</si>
  <si>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</si>
  <si>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</si>
  <si>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</si>
  <si>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</si>
  <si>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</si>
  <si>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</si>
  <si>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</si>
  <si>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</si>
  <si>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</si>
  <si>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</si>
  <si>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</si>
  <si>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</si>
  <si>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</si>
  <si>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</si>
  <si>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</si>
  <si>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</si>
  <si>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</si>
  <si>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</si>
  <si>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</si>
  <si>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</si>
  <si>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</si>
  <si>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</si>
  <si>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</si>
  <si>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</si>
  <si>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</si>
  <si>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</si>
  <si>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</si>
  <si>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</si>
  <si>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</si>
  <si>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</si>
  <si>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</si>
  <si>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</si>
  <si>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</si>
  <si>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</si>
  <si>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</si>
  <si>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</si>
  <si>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</si>
  <si>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</si>
  <si>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</si>
  <si>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</si>
  <si>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</si>
  <si>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</si>
  <si>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</si>
  <si>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</si>
  <si>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</si>
  <si>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</si>
  <si>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</si>
  <si>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</si>
  <si>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</si>
  <si>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</si>
  <si>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</si>
  <si>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</si>
  <si>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</si>
  <si>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</si>
  <si>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</si>
  <si>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</si>
  <si>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</si>
  <si>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</si>
  <si>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</si>
  <si>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</si>
  <si>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</si>
  <si>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</si>
  <si>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</si>
  <si>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</si>
  <si>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</si>
  <si>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</si>
  <si>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</si>
  <si>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</si>
  <si>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</si>
  <si>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</si>
  <si>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</si>
  <si>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</si>
  <si>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</si>
  <si>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</si>
  <si>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</si>
  <si>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</si>
  <si>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</si>
  <si>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</si>
  <si>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</si>
  <si>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</si>
  <si>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</si>
  <si>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</si>
  <si>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</si>
  <si>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</si>
  <si>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</si>
  <si>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</si>
  <si>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</si>
  <si>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</si>
  <si>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</si>
  <si>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</si>
  <si>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</si>
  <si>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</si>
  <si>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</si>
  <si>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</si>
  <si>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</si>
  <si>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</si>
  <si>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</si>
  <si>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</si>
  <si>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</si>
  <si>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</si>
  <si>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</si>
  <si>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</si>
  <si>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</si>
  <si>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</si>
  <si>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</si>
  <si>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</si>
  <si>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</si>
  <si>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</si>
  <si>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</si>
  <si>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</si>
  <si>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</si>
  <si>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</si>
  <si>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</si>
  <si>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</si>
  <si>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</si>
  <si>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</si>
  <si>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</si>
  <si>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</si>
  <si>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</si>
  <si>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</si>
  <si>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</si>
  <si>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</si>
  <si>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</si>
  <si>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</si>
  <si>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</si>
  <si>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</si>
  <si>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</si>
  <si>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</si>
  <si>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</si>
  <si>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</si>
  <si>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</si>
  <si>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</si>
  <si>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</si>
  <si>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</si>
  <si>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</si>
  <si>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</si>
  <si>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</si>
  <si>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</si>
  <si>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</si>
  <si>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</si>
  <si>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</si>
  <si>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</si>
  <si>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</si>
  <si>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</si>
  <si>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</si>
  <si>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</si>
  <si>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</si>
  <si>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</si>
  <si>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</si>
  <si>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</si>
  <si>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</si>
  <si>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</si>
  <si>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</si>
  <si>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</si>
  <si>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</si>
  <si>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</si>
  <si>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</si>
  <si>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</si>
  <si>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</si>
  <si>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</si>
  <si>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</si>
  <si>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</si>
  <si>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</si>
  <si>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</si>
  <si>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</si>
  <si>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</si>
  <si>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</si>
  <si>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</si>
  <si>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</si>
  <si>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</si>
  <si>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</si>
  <si>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</si>
  <si>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</si>
  <si>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</si>
  <si>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</si>
  <si>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</si>
  <si>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</si>
  <si>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</si>
  <si>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</si>
  <si>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</si>
  <si>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</si>
  <si>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</si>
  <si>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</si>
  <si>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</si>
  <si>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</si>
  <si>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</si>
  <si>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</si>
  <si>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</si>
  <si>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</si>
  <si>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</si>
  <si>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</si>
  <si>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</si>
  <si>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</si>
  <si>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</si>
  <si>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</si>
  <si>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</si>
  <si>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</si>
  <si>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</si>
  <si>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</si>
  <si>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</si>
  <si>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</si>
  <si>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</si>
  <si>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</si>
  <si>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</si>
  <si>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</si>
  <si>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</si>
  <si>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</si>
  <si>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</si>
  <si>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</si>
  <si>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</si>
  <si>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</si>
  <si>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</si>
  <si>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</si>
  <si>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</si>
  <si>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</si>
  <si>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</si>
  <si>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</si>
  <si>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</si>
  <si>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</si>
  <si>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</si>
  <si>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</si>
  <si>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</si>
  <si>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</si>
  <si>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</si>
  <si>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</si>
  <si>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</si>
  <si>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</si>
  <si>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</si>
  <si>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</si>
  <si>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</si>
  <si>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</si>
  <si>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</si>
  <si>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</si>
  <si>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</si>
  <si>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</si>
  <si>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</si>
  <si>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</si>
  <si>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</si>
  <si>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</si>
  <si>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</si>
  <si>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</si>
  <si>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</si>
  <si>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</si>
  <si>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</si>
  <si>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</si>
  <si>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</si>
  <si>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</si>
  <si>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</si>
  <si>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</si>
  <si>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</si>
  <si>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</si>
  <si>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</si>
  <si>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</si>
  <si>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</si>
  <si>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</si>
  <si>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</si>
  <si>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</si>
  <si>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</si>
  <si>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</si>
  <si>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</si>
  <si>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</si>
  <si>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</si>
  <si>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</si>
  <si>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</si>
  <si>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</si>
  <si>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</si>
  <si>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</si>
  <si>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</si>
  <si>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</si>
  <si>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</si>
  <si>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</si>
  <si>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</si>
  <si>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</si>
  <si>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</si>
  <si>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</si>
  <si>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</si>
  <si>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</si>
  <si>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</si>
  <si>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</si>
  <si>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</si>
  <si>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</si>
  <si>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</si>
  <si>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</si>
  <si>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</si>
  <si>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</si>
  <si>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</si>
  <si>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</si>
  <si>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</si>
  <si>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</si>
  <si>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</si>
  <si>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</si>
  <si>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</si>
  <si>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</si>
  <si>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</si>
  <si>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</si>
  <si>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</si>
  <si>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</si>
  <si>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</si>
  <si>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</si>
  <si>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</si>
  <si>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</si>
  <si>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</si>
  <si>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</si>
  <si>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</si>
  <si>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</si>
  <si>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</si>
  <si>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</si>
  <si>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</si>
  <si>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</si>
  <si>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</si>
  <si>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</si>
  <si>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</si>
  <si>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</si>
  <si>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</si>
  <si>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</si>
  <si>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</si>
  <si>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</si>
  <si>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</si>
  <si>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</si>
  <si>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</si>
  <si>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</si>
  <si>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</si>
  <si>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</si>
  <si>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</si>
  <si>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</si>
  <si>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</si>
  <si>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</si>
  <si>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</si>
  <si>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</si>
  <si>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</si>
  <si>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</si>
  <si>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</si>
  <si>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</si>
  <si>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</si>
  <si>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</si>
  <si>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</si>
  <si>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</si>
  <si>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</si>
  <si>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</si>
  <si>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</si>
  <si>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</si>
  <si>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</si>
  <si>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</si>
  <si>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</si>
  <si>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</si>
  <si>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</si>
  <si>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</si>
  <si>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</si>
  <si>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</si>
  <si>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</si>
  <si>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</si>
  <si>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</si>
  <si>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</si>
  <si>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</si>
  <si>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</si>
  <si>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</si>
  <si>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</si>
  <si>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</si>
  <si>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</si>
  <si>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</si>
  <si>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</si>
  <si>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</si>
  <si>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</si>
  <si>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</si>
  <si>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</si>
  <si>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</si>
  <si>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</si>
  <si>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</si>
  <si>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</si>
  <si>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</si>
  <si>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</si>
  <si>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</si>
  <si>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</si>
  <si>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</si>
  <si>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</si>
  <si>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</si>
  <si>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</si>
  <si>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</si>
  <si>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</si>
  <si>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</si>
  <si>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</si>
  <si>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</si>
  <si>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</si>
  <si>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</si>
  <si>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</si>
  <si>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</si>
  <si>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</si>
  <si>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</si>
  <si>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</si>
  <si>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</si>
  <si>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</si>
  <si>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</si>
  <si>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</si>
  <si>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</si>
  <si>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</si>
  <si>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</si>
  <si>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</si>
  <si>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</si>
  <si>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</si>
  <si>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</si>
  <si>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</si>
  <si>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</si>
  <si>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</si>
  <si>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</si>
  <si>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</si>
  <si>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</si>
  <si>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</si>
  <si>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</si>
  <si>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</si>
  <si>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</si>
  <si>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</si>
  <si>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</si>
  <si>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</si>
  <si>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</si>
  <si>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</si>
  <si>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</si>
  <si>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</si>
  <si>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</si>
  <si>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</si>
  <si>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</si>
  <si>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</si>
  <si>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</si>
  <si>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</si>
  <si>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</si>
  <si>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</si>
  <si>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</si>
  <si>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</si>
  <si>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</si>
  <si>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</si>
  <si>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</si>
  <si>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</si>
  <si>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</si>
  <si>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</si>
  <si>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</si>
  <si>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</si>
  <si>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</si>
  <si>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</si>
  <si>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</si>
  <si>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</si>
  <si>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</si>
  <si>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</si>
  <si>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</si>
  <si>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</si>
  <si>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</si>
  <si>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</si>
  <si>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</si>
  <si>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</si>
  <si>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</si>
  <si>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</si>
  <si>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</si>
  <si>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</si>
  <si>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</si>
  <si>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</si>
  <si>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</si>
  <si>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</si>
  <si>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</si>
  <si>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</si>
  <si>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</si>
  <si>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</si>
  <si>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</si>
  <si>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</si>
  <si>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</si>
  <si>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</si>
  <si>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</si>
  <si>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</si>
  <si>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</si>
  <si>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</si>
  <si>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</si>
  <si>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</si>
  <si>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</si>
  <si>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</si>
  <si>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</si>
  <si>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</si>
  <si>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</si>
  <si>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</si>
  <si>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</si>
  <si>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</si>
  <si>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</si>
  <si>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</si>
  <si>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</si>
  <si>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</si>
  <si>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</si>
  <si>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</si>
  <si>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</si>
  <si>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</si>
  <si>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</si>
  <si>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</si>
  <si>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</si>
  <si>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</si>
  <si>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</si>
  <si>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</si>
  <si>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</si>
  <si>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</si>
  <si>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</si>
  <si>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</si>
  <si>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</si>
  <si>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</si>
  <si>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</si>
  <si>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</si>
  <si>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</si>
  <si>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</si>
  <si>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</si>
  <si>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</si>
  <si>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</si>
  <si>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</si>
  <si>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</si>
  <si>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</si>
  <si>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</si>
  <si>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</si>
  <si>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</si>
  <si>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</si>
  <si>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</si>
  <si>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</si>
  <si>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</si>
  <si>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</si>
  <si>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</si>
  <si>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</si>
  <si>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</si>
  <si>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</si>
  <si>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</si>
  <si>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</si>
  <si>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</si>
  <si>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</si>
  <si>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</si>
  <si>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</si>
  <si>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</si>
  <si>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</si>
  <si>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</si>
  <si>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</si>
  <si>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</si>
  <si>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</si>
  <si>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</si>
  <si>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</si>
  <si>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</si>
  <si>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</si>
  <si>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</si>
  <si>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</si>
  <si>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</si>
  <si>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</si>
  <si>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</si>
  <si>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</si>
  <si>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</si>
  <si>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</si>
  <si>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</si>
  <si>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</si>
  <si>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</si>
  <si>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</si>
  <si>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</si>
  <si>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</si>
  <si>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</si>
  <si>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</si>
  <si>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</si>
  <si>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</si>
  <si>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</si>
  <si>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</si>
  <si>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</si>
  <si>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</si>
  <si>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</si>
  <si>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</si>
  <si>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</si>
  <si>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</si>
  <si>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</si>
  <si>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</si>
  <si>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</si>
  <si>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</si>
  <si>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</si>
  <si>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</si>
  <si>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</si>
  <si>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</si>
  <si>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</si>
  <si>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</si>
  <si>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</si>
  <si>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</si>
  <si>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</si>
  <si>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</si>
  <si>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</si>
  <si>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</si>
  <si>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</si>
  <si>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</si>
  <si>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</si>
  <si>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</si>
  <si>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</si>
  <si>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</si>
  <si>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</si>
  <si>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</si>
  <si>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</si>
  <si>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</si>
  <si>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</si>
  <si>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</si>
  <si>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</si>
  <si>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</si>
  <si>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</si>
  <si>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</si>
  <si>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</si>
  <si>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</si>
  <si>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</si>
  <si>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</si>
  <si>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</si>
  <si>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</si>
  <si>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</si>
  <si>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</si>
  <si>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</si>
  <si>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</si>
  <si>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</si>
  <si>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</si>
  <si>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</si>
  <si>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</si>
  <si>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</si>
  <si>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</si>
  <si>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</si>
  <si>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</si>
  <si>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</si>
  <si>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</si>
  <si>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</si>
  <si>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</si>
  <si>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</si>
  <si>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</si>
  <si>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</si>
  <si>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</si>
  <si>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</si>
  <si>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</si>
  <si>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</si>
  <si>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</si>
  <si>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</si>
  <si>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</si>
  <si>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</si>
  <si>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</si>
  <si>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</si>
  <si>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</si>
  <si>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</si>
  <si>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</si>
  <si>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</si>
  <si>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</si>
  <si>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</si>
  <si>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</si>
  <si>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</si>
  <si>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</si>
  <si>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</si>
  <si>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</si>
  <si>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</si>
  <si>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</si>
  <si>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</si>
  <si>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</si>
  <si>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</si>
  <si>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</si>
  <si>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</si>
  <si>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</si>
  <si>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</si>
  <si>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</si>
  <si>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</si>
  <si>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</si>
  <si>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</si>
  <si>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</si>
  <si>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</si>
  <si>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</si>
  <si>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</si>
  <si>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</si>
  <si>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</si>
  <si>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</si>
  <si>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</si>
  <si>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</si>
  <si>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</si>
  <si>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</si>
  <si>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</si>
  <si>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</si>
  <si>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</si>
  <si>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</si>
  <si>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</si>
  <si>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</si>
  <si>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</si>
  <si>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</si>
  <si>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</si>
  <si>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</si>
  <si>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</si>
  <si>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</si>
  <si>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</si>
  <si>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</si>
  <si>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</si>
  <si>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</si>
  <si>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</si>
  <si>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</si>
  <si>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</si>
  <si>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</si>
  <si>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</si>
  <si>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</si>
  <si>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</si>
  <si>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</si>
  <si>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</si>
  <si>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</si>
  <si>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</si>
  <si>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</si>
  <si>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</si>
  <si>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</si>
  <si>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</si>
  <si>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</si>
  <si>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</si>
  <si>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</si>
  <si>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</si>
  <si>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</si>
  <si>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</si>
  <si>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</si>
  <si>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</si>
  <si>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</si>
  <si>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</si>
  <si>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</si>
  <si>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</si>
  <si>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</si>
  <si>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</si>
  <si>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</si>
  <si>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</si>
  <si>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</si>
  <si>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</si>
  <si>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</si>
  <si>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</si>
  <si>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</si>
  <si>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</si>
  <si>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</si>
  <si>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</si>
  <si>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</si>
  <si>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</si>
  <si>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</si>
  <si>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</si>
  <si>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</si>
  <si>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</si>
  <si>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</si>
  <si>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</si>
  <si>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</si>
  <si>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</si>
  <si>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</si>
  <si>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</si>
  <si>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</si>
  <si>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</si>
  <si>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</si>
  <si>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</si>
  <si>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</si>
  <si>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</si>
  <si>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</si>
  <si>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</si>
  <si>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</si>
  <si>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</si>
  <si>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</si>
  <si>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</si>
  <si>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</si>
  <si>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</si>
  <si>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</si>
  <si>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</si>
  <si>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</si>
  <si>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</si>
  <si>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</si>
  <si>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</si>
  <si>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</si>
  <si>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</si>
  <si>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</si>
  <si>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</si>
  <si>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</si>
  <si>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</si>
  <si>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</si>
  <si>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</si>
  <si>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</si>
  <si>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</si>
  <si>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</si>
  <si>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</si>
  <si>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</si>
  <si>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</si>
  <si>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</si>
  <si>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</si>
  <si>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</si>
  <si>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</si>
  <si>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</si>
  <si>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</si>
  <si>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</si>
  <si>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</si>
  <si>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</si>
  <si>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</si>
  <si>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</si>
  <si>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</si>
  <si>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</si>
  <si>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</si>
  <si>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</si>
  <si>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</si>
  <si>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</si>
  <si>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</si>
  <si>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</si>
  <si>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</si>
  <si>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</si>
  <si>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</si>
  <si>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</si>
  <si>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</si>
  <si>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</si>
  <si>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</si>
  <si>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</si>
  <si>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</si>
  <si>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</si>
  <si>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</si>
  <si>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</si>
  <si>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</si>
  <si>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</si>
  <si>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</si>
  <si>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</si>
  <si>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</si>
  <si>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</si>
  <si>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</si>
  <si>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</si>
  <si>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</si>
  <si>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</si>
  <si>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</si>
  <si>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</si>
  <si>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</si>
  <si>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</si>
  <si>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</si>
  <si>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</si>
  <si>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</si>
  <si>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</si>
  <si>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</si>
  <si>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</si>
  <si>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</si>
  <si>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</si>
  <si>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</si>
  <si>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</si>
  <si>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</si>
  <si>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</si>
  <si>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</si>
  <si>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</si>
  <si>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</si>
  <si>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</si>
  <si>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</si>
  <si>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</si>
  <si>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</si>
  <si>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</si>
  <si>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</si>
  <si>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</si>
  <si>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</si>
  <si>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</si>
  <si>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</si>
  <si>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</si>
  <si>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</si>
  <si>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</si>
  <si>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</si>
  <si>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</si>
  <si>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</si>
  <si>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</si>
  <si>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</si>
  <si>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</si>
  <si>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</si>
  <si>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</si>
  <si>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</si>
  <si>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</si>
  <si>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</si>
  <si>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</si>
  <si>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</si>
  <si>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</si>
  <si>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</si>
  <si>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</si>
  <si>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</si>
  <si>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</si>
  <si>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</si>
  <si>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</si>
  <si>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</si>
  <si>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</si>
  <si>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</si>
  <si>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</si>
  <si>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</si>
  <si>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</si>
  <si>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</si>
  <si>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</si>
  <si>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</si>
  <si>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</si>
  <si>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</si>
  <si>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</si>
  <si>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</si>
  <si>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</si>
  <si>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</si>
  <si>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</si>
  <si>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</si>
  <si>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</si>
  <si>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</si>
  <si>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</si>
  <si>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</si>
  <si>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</si>
  <si>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</si>
  <si>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</si>
  <si>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</si>
  <si>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</si>
  <si>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</si>
  <si>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</si>
  <si>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</si>
  <si>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</si>
  <si>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</si>
  <si>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</si>
  <si>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</si>
  <si>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</si>
  <si>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</si>
  <si>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</si>
  <si>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</si>
  <si>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</si>
  <si>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</si>
  <si>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</si>
  <si>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</si>
  <si>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</si>
  <si>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</si>
  <si>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</si>
  <si>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</si>
  <si>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</si>
  <si>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</si>
  <si>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</si>
  <si>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</si>
  <si>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</si>
  <si>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</si>
  <si>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</si>
  <si>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</si>
  <si>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</si>
  <si>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</si>
  <si>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</si>
  <si>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</si>
  <si>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</si>
  <si>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</si>
  <si>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</si>
  <si>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</si>
  <si>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</si>
  <si>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</si>
  <si>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</si>
  <si>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</si>
  <si>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</si>
  <si>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</si>
  <si>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</si>
  <si>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</si>
  <si>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</si>
  <si>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</si>
  <si>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</si>
  <si>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</si>
  <si>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</si>
  <si>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</si>
  <si>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</si>
  <si>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</si>
  <si>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</si>
  <si>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</si>
  <si>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</si>
  <si>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</si>
  <si>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</si>
  <si>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</si>
  <si>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</si>
  <si>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</si>
  <si>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</si>
  <si>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</si>
  <si>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</si>
  <si>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</si>
  <si>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</si>
  <si>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</si>
  <si>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</si>
  <si>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</si>
  <si>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</si>
  <si>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</si>
  <si>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</si>
  <si>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</si>
  <si>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</si>
  <si>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</si>
  <si>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</si>
  <si>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</si>
  <si>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</si>
  <si>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</si>
  <si>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</si>
  <si>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</si>
  <si>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</si>
  <si>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</si>
  <si>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</si>
  <si>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</si>
  <si>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</si>
  <si>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</si>
  <si>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</si>
  <si>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</si>
  <si>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</si>
  <si>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</si>
  <si>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</si>
  <si>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</si>
  <si>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</si>
  <si>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</si>
  <si>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</si>
  <si>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</si>
  <si>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</si>
  <si>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</si>
  <si>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</si>
  <si>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</si>
  <si>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</si>
  <si>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</si>
  <si>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</si>
  <si>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</si>
  <si>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</si>
  <si>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</si>
  <si>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</si>
  <si>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</si>
  <si>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</si>
  <si>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</si>
  <si>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</si>
  <si>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</si>
  <si>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</si>
  <si>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</si>
  <si>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</si>
  <si>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</si>
  <si>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</si>
  <si>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</si>
  <si>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</si>
  <si>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</si>
  <si>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</si>
  <si>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</si>
  <si>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</si>
  <si>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</si>
  <si>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</si>
  <si>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</si>
  <si>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</si>
  <si>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</si>
  <si>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</si>
  <si>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</si>
  <si>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</si>
  <si>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</si>
  <si>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</si>
  <si>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</si>
  <si>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</si>
  <si>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</si>
  <si>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</si>
  <si>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</si>
  <si>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</si>
  <si>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</si>
  <si>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</si>
  <si>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</si>
  <si>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</si>
  <si>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</si>
  <si>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</si>
  <si>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</si>
  <si>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</si>
  <si>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</si>
  <si>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</si>
  <si>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</si>
  <si>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</si>
  <si>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</si>
  <si>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</si>
  <si>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</si>
  <si>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</si>
  <si>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</si>
  <si>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</si>
  <si>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</si>
  <si>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</si>
  <si>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</si>
  <si>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</si>
  <si>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</si>
  <si>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</si>
  <si>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</si>
  <si>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</si>
  <si>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</si>
  <si>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</si>
  <si>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</si>
  <si>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</si>
  <si>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</si>
  <si>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</si>
  <si>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</si>
  <si>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</si>
  <si>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</si>
  <si>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</si>
  <si>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</si>
  <si>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</si>
  <si>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</si>
  <si>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</si>
  <si>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</si>
  <si>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</si>
  <si>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</si>
  <si>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</si>
  <si>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</si>
  <si>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</si>
  <si>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</si>
  <si>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</si>
  <si>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</si>
  <si>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</si>
  <si>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</si>
  <si>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</si>
  <si>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</si>
  <si>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</si>
  <si>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</si>
  <si>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</si>
  <si>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</si>
  <si>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</si>
  <si>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</si>
  <si>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</si>
  <si>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</si>
  <si>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</si>
  <si>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</si>
  <si>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</si>
  <si>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</si>
  <si>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</si>
  <si>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</si>
  <si>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</si>
  <si>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</si>
  <si>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</si>
  <si>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</si>
  <si>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</si>
  <si>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</si>
  <si>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</si>
  <si>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</si>
  <si>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</si>
  <si>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</si>
  <si>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</si>
  <si>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</si>
  <si>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</si>
  <si>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</si>
  <si>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</si>
  <si>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</si>
  <si>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</si>
  <si>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</si>
  <si>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</si>
  <si>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</si>
  <si>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</si>
  <si>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</si>
  <si>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</si>
  <si>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</si>
  <si>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</si>
  <si>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</si>
  <si>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</si>
  <si>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</si>
  <si>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</si>
  <si>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</si>
  <si>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</si>
  <si>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</si>
  <si>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</si>
  <si>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</si>
  <si>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</si>
  <si>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</si>
  <si>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</si>
  <si>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</si>
  <si>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</si>
  <si>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</si>
  <si>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</si>
  <si>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</si>
  <si>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</si>
  <si>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</si>
  <si>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</si>
  <si>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</si>
  <si>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</si>
  <si>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</si>
  <si>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</si>
  <si>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</si>
  <si>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</si>
  <si>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</si>
  <si>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</si>
  <si>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</si>
  <si>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</si>
  <si>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</si>
  <si>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</si>
  <si>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</si>
  <si>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</si>
  <si>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</si>
  <si>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</si>
  <si>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</si>
  <si>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</si>
  <si>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</si>
  <si>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</si>
  <si>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</si>
  <si>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</si>
  <si>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</si>
  <si>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</si>
  <si>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</si>
  <si>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</si>
  <si>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</si>
  <si>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</si>
  <si>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</si>
  <si>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</si>
  <si>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</si>
  <si>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</si>
  <si>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</si>
  <si>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</si>
  <si>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</si>
  <si>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</si>
  <si>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</si>
  <si>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</si>
  <si>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</si>
  <si>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</si>
  <si>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</si>
  <si>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</si>
  <si>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</si>
  <si>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</si>
  <si>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</si>
  <si>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</si>
  <si>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</si>
  <si>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</si>
  <si>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</si>
  <si>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</si>
  <si>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</si>
  <si>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</si>
  <si>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</si>
  <si>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</si>
  <si>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</si>
  <si>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</si>
  <si>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</si>
  <si>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</si>
  <si>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</si>
  <si>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</si>
  <si>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</si>
  <si>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</si>
  <si>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</si>
  <si>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</si>
  <si>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</si>
  <si>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</si>
  <si>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</si>
  <si>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</si>
  <si>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</si>
  <si>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</si>
  <si>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</si>
  <si>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</si>
  <si>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</si>
  <si>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</si>
  <si>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</si>
  <si>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</si>
  <si>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</si>
  <si>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</si>
  <si>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</si>
  <si>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</si>
  <si>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</si>
  <si>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</si>
  <si>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</si>
  <si>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</si>
  <si>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</si>
  <si>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</si>
  <si>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</si>
  <si>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</si>
  <si>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</si>
  <si>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</si>
  <si>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</si>
  <si>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</si>
  <si>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</si>
  <si>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</si>
  <si>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</si>
  <si>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</si>
  <si>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</si>
  <si>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</si>
  <si>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</si>
  <si>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</si>
  <si>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</si>
  <si>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</si>
  <si>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</si>
  <si>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</si>
  <si>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</si>
  <si>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</si>
  <si>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</si>
  <si>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</si>
  <si>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</si>
  <si>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</si>
  <si>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</si>
  <si>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</si>
  <si>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</si>
  <si>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</si>
  <si>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</si>
  <si>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</si>
  <si>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</si>
  <si>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</si>
  <si>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</si>
  <si>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</si>
  <si>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</si>
  <si>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</si>
  <si>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</si>
  <si>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</si>
  <si>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</si>
  <si>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</si>
  <si>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</si>
  <si>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</si>
  <si>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</si>
  <si>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</si>
  <si>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</si>
  <si>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</si>
  <si>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</si>
  <si>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</si>
  <si>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</si>
  <si>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</si>
  <si>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</si>
  <si>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</si>
  <si>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</si>
  <si>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</si>
  <si>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</si>
  <si>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</si>
  <si>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</si>
  <si>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</si>
  <si>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</si>
  <si>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</si>
  <si>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</si>
  <si>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</si>
  <si>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</si>
  <si>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</si>
  <si>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</si>
  <si>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</si>
  <si>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</si>
  <si>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</si>
  <si>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</si>
  <si>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</si>
  <si>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</si>
  <si>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</si>
  <si>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</si>
  <si>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</si>
  <si>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</si>
  <si>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</si>
  <si>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</si>
  <si>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</si>
  <si>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</si>
  <si>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</si>
  <si>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</si>
  <si>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</si>
  <si>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</si>
  <si>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</si>
  <si>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</si>
  <si>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</si>
  <si>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</si>
  <si>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</si>
  <si>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</si>
  <si>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</si>
  <si>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</si>
  <si>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</si>
  <si>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</si>
  <si>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</si>
  <si>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</si>
  <si>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</si>
  <si>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</si>
  <si>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</si>
  <si>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</si>
  <si>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</si>
  <si>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</si>
  <si>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</si>
  <si>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</si>
  <si>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</si>
  <si>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</si>
  <si>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</si>
  <si>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</si>
  <si>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</si>
  <si>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</si>
  <si>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</si>
  <si>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</si>
  <si>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</si>
  <si>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</si>
  <si>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</si>
  <si>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</si>
  <si>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</si>
  <si>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</si>
  <si>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</si>
  <si>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</si>
  <si>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</si>
  <si>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</si>
  <si>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</si>
  <si>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</si>
  <si>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</si>
  <si>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</si>
  <si>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</si>
  <si>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</si>
  <si>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</si>
  <si>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</si>
  <si>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</si>
  <si>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</si>
  <si>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</si>
  <si>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</si>
  <si>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</si>
  <si>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</si>
  <si>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</si>
  <si>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</si>
  <si>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</si>
  <si>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</si>
  <si>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</si>
  <si>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</si>
  <si>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</si>
  <si>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</si>
  <si>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</si>
  <si>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</si>
  <si>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</si>
  <si>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</si>
  <si>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</si>
  <si>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</si>
  <si>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</si>
  <si>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</si>
  <si>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</si>
  <si>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</si>
  <si>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</si>
  <si>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</si>
  <si>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</si>
  <si>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</si>
  <si>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</si>
  <si>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</si>
  <si>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</si>
  <si>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</si>
  <si>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</si>
  <si>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</si>
  <si>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</si>
  <si>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</si>
  <si>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</si>
  <si>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</si>
  <si>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</si>
  <si>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</si>
  <si>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</si>
  <si>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</si>
  <si>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</si>
  <si>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</si>
  <si>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</si>
  <si>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</si>
  <si>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</si>
  <si>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</si>
  <si>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</si>
  <si>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</si>
  <si>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</si>
  <si>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</si>
  <si>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</si>
  <si>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</si>
  <si>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</si>
  <si>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</si>
  <si>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</si>
  <si>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</si>
  <si>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</si>
  <si>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</si>
  <si>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</si>
  <si>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</si>
  <si>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</si>
  <si>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</si>
  <si>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</si>
  <si>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</si>
  <si>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</si>
  <si>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</si>
  <si>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</si>
  <si>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</si>
  <si>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</si>
  <si>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</si>
  <si>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</si>
  <si>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</si>
  <si>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</si>
  <si>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</si>
  <si>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</si>
  <si>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</si>
  <si>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</si>
  <si>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</si>
  <si>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</si>
  <si>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</si>
  <si>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</si>
  <si>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</si>
  <si>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</si>
  <si>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</si>
  <si>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</si>
  <si>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</si>
  <si>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</si>
  <si>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</si>
  <si>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</si>
  <si>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</si>
  <si>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</si>
  <si>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</si>
  <si>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</si>
  <si>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</si>
  <si>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</si>
  <si>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</si>
  <si>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</si>
  <si>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</si>
  <si>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</si>
  <si>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</si>
  <si>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</si>
  <si>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</si>
  <si>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</si>
  <si>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</si>
  <si>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</si>
  <si>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</si>
  <si>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</si>
  <si>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</si>
  <si>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</si>
  <si>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</si>
  <si>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</si>
  <si>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</si>
  <si>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</si>
  <si>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</si>
  <si>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</si>
  <si>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</si>
  <si>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</si>
  <si>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</si>
  <si>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</si>
  <si>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</si>
  <si>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</si>
  <si>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</si>
  <si>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</si>
  <si>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</si>
  <si>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</si>
  <si>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</si>
  <si>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</si>
  <si>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</si>
  <si>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</si>
  <si>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</si>
  <si>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</si>
  <si>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</si>
  <si>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</si>
  <si>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</si>
  <si>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</si>
  <si>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</si>
  <si>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</si>
  <si>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</si>
  <si>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</si>
  <si>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</si>
  <si>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</si>
  <si>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</si>
  <si>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</si>
  <si>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</si>
  <si>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</si>
  <si>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</si>
  <si>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</si>
  <si>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</si>
  <si>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</si>
  <si>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</si>
  <si>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</si>
  <si>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</si>
  <si>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</si>
  <si>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</si>
  <si>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</si>
  <si>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</si>
  <si>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</si>
  <si>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</si>
  <si>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</si>
  <si>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</si>
  <si>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</si>
  <si>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</si>
  <si>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</si>
  <si>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</si>
  <si>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</si>
  <si>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</si>
  <si>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</si>
  <si>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</si>
  <si>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</si>
  <si>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</si>
  <si>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</si>
  <si>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</si>
  <si>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</si>
  <si>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</si>
  <si>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</si>
  <si>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</si>
  <si>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</si>
  <si>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</si>
  <si>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</si>
  <si>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</si>
  <si>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</si>
  <si>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</si>
  <si>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</si>
  <si>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</si>
  <si>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</si>
  <si>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</si>
  <si>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</si>
  <si>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</si>
  <si>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</si>
  <si>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</si>
  <si>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</si>
  <si>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</si>
  <si>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</si>
  <si>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</si>
  <si>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</si>
  <si>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</si>
  <si>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</si>
  <si>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</si>
  <si>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</si>
  <si>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</si>
  <si>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</si>
  <si>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</si>
  <si>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</si>
  <si>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</si>
  <si>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</si>
  <si>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</si>
  <si>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</si>
  <si>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</si>
  <si>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</si>
  <si>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</si>
  <si>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</si>
  <si>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</si>
  <si>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</si>
  <si>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</si>
  <si>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</si>
  <si>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</si>
  <si>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</si>
  <si>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</si>
  <si>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</si>
  <si>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</si>
  <si>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</si>
  <si>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</si>
  <si>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</si>
  <si>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</si>
  <si>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</si>
  <si>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</si>
  <si>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</si>
  <si>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</si>
  <si>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</si>
  <si>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</si>
  <si>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</si>
  <si>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</si>
  <si>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</si>
  <si>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</si>
  <si>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</si>
  <si>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</si>
  <si>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</si>
  <si>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</si>
  <si>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</si>
  <si>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</si>
  <si>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</si>
  <si>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</si>
  <si>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</si>
  <si>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</si>
  <si>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</si>
  <si>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</si>
  <si>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</si>
  <si>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</si>
  <si>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</si>
  <si>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</si>
  <si>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</si>
  <si>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</si>
  <si>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</si>
  <si>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</si>
  <si>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</si>
  <si>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</si>
  <si>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</si>
  <si>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</si>
  <si>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</si>
  <si>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</si>
  <si>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</si>
  <si>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</si>
  <si>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</si>
  <si>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</si>
  <si>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</si>
  <si>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</si>
  <si>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</si>
  <si>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</si>
  <si>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</si>
  <si>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</si>
  <si>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</si>
  <si>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</si>
  <si>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</si>
  <si>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</si>
  <si>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</si>
  <si>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</si>
  <si>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</si>
  <si>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</si>
  <si>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</si>
  <si>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</si>
  <si>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</si>
  <si>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</si>
  <si>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</si>
  <si>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</si>
  <si>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</si>
  <si>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</si>
  <si>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</si>
  <si>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</si>
  <si>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</si>
  <si>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</si>
  <si>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</si>
  <si>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</si>
  <si>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</si>
  <si>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</si>
  <si>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</si>
  <si>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</si>
  <si>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</si>
  <si>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</si>
  <si>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</si>
  <si>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</si>
  <si>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</si>
  <si>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</si>
  <si>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</si>
  <si>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</si>
  <si>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</si>
  <si>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</si>
  <si>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</si>
  <si>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</si>
  <si>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</si>
  <si>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</si>
  <si>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</si>
  <si>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</si>
  <si>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</si>
  <si>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</si>
  <si>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</si>
  <si>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</si>
  <si>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</si>
  <si>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</si>
  <si>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</si>
  <si>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</si>
  <si>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</si>
  <si>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</si>
  <si>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</si>
  <si>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</si>
  <si>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</si>
  <si>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</si>
  <si>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</si>
  <si>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</si>
  <si>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</si>
  <si>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</si>
  <si>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</si>
  <si>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</si>
  <si>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</si>
  <si>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</si>
  <si>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</si>
  <si>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</si>
  <si>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</si>
  <si>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</si>
  <si>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</si>
  <si>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</si>
  <si>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</si>
  <si>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</si>
  <si>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</si>
  <si>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</si>
  <si>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</si>
  <si>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</si>
  <si>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</si>
  <si>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</si>
  <si>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</si>
  <si>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</si>
  <si>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</si>
  <si>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</si>
  <si>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</si>
  <si>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</si>
  <si>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</si>
  <si>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</si>
  <si>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</si>
  <si>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</si>
  <si>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</si>
  <si>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</si>
  <si>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</si>
  <si>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</si>
  <si>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</si>
  <si>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</si>
  <si>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</si>
  <si>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</si>
  <si>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</si>
  <si>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</si>
  <si>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</si>
  <si>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</si>
  <si>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</si>
  <si>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</si>
  <si>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</si>
  <si>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</si>
  <si>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</si>
  <si>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</si>
  <si>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</si>
  <si>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</si>
  <si>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</si>
  <si>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</si>
  <si>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</si>
  <si>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</si>
  <si>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</si>
  <si>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</si>
  <si>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</si>
  <si>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</si>
  <si>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</si>
  <si>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</si>
  <si>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</si>
  <si>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</si>
  <si>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</si>
  <si>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</si>
  <si>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</si>
  <si>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</si>
  <si>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</si>
  <si>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</si>
  <si>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</si>
  <si>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</si>
  <si>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</si>
  <si>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</si>
  <si>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</si>
  <si>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</si>
  <si>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</si>
  <si>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</si>
  <si>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</si>
  <si>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</si>
  <si>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</si>
  <si>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</si>
  <si>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</si>
  <si>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</si>
  <si>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</si>
  <si>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</si>
  <si>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</si>
  <si>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</si>
  <si>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</si>
  <si>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</si>
  <si>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</si>
  <si>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</si>
  <si>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</si>
  <si>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</si>
  <si>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</si>
  <si>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</si>
  <si>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</si>
  <si>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</si>
  <si>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</si>
  <si>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</si>
  <si>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</si>
  <si>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</si>
  <si>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</si>
  <si>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</si>
  <si>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</si>
  <si>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</si>
  <si>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</si>
  <si>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</si>
  <si>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</si>
  <si>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</si>
  <si>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</si>
  <si>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</si>
  <si>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</si>
  <si>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</si>
  <si>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</si>
  <si>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</si>
  <si>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</si>
  <si>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</si>
  <si>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</si>
  <si>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</si>
  <si>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</si>
  <si>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</si>
  <si>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</si>
  <si>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</si>
  <si>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</si>
  <si>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</si>
  <si>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</si>
  <si>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</si>
  <si>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</si>
  <si>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</si>
  <si>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</si>
  <si>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</si>
  <si>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</si>
  <si>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</si>
  <si>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</si>
  <si>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</si>
  <si>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</si>
  <si>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</si>
  <si>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</si>
  <si>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</si>
  <si>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</si>
  <si>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</si>
  <si>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</si>
  <si>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</si>
  <si>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</si>
  <si>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</si>
  <si>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</si>
  <si>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</si>
  <si>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</si>
  <si>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</si>
  <si>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</si>
  <si>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</si>
  <si>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</si>
  <si>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</si>
  <si>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</si>
  <si>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</si>
  <si>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</si>
  <si>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</si>
  <si>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</si>
  <si>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</si>
  <si>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</si>
  <si>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</si>
  <si>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</si>
  <si>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</si>
  <si>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</si>
  <si>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</si>
  <si>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</si>
  <si>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</si>
  <si>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</si>
  <si>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</si>
  <si>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</si>
  <si>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</si>
  <si>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</si>
  <si>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</si>
  <si>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</si>
  <si>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</si>
  <si>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</si>
  <si>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</si>
  <si>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</si>
  <si>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</si>
  <si>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</si>
  <si>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</si>
  <si>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</si>
  <si>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</si>
  <si>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</si>
  <si>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</si>
  <si>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</si>
  <si>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</si>
  <si>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</si>
  <si>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</si>
  <si>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</si>
  <si>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</si>
  <si>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</si>
  <si>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</si>
  <si>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</si>
  <si>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</si>
  <si>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</si>
  <si>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</si>
  <si>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</si>
  <si>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</si>
  <si>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</si>
  <si>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</si>
  <si>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</si>
  <si>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</si>
  <si>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</si>
  <si>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</si>
  <si>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</si>
  <si>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</si>
  <si>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</si>
  <si>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</si>
  <si>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</si>
  <si>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</si>
  <si>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</si>
  <si>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</si>
  <si>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</si>
  <si>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</si>
  <si>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</si>
  <si>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</si>
  <si>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</si>
  <si>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</si>
  <si>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</si>
  <si>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</si>
  <si>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</si>
  <si>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</si>
  <si>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</si>
  <si>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</si>
  <si>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</si>
  <si>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</si>
  <si>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</si>
  <si>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</si>
  <si>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</si>
  <si>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</si>
  <si>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</si>
  <si>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</si>
  <si>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</si>
  <si>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</si>
  <si>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</si>
  <si>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</si>
  <si>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</si>
  <si>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</si>
  <si>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</si>
  <si>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</si>
  <si>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</si>
  <si>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</si>
  <si>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</si>
  <si>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</si>
  <si>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</si>
  <si>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</si>
  <si>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</si>
  <si>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</si>
  <si>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</si>
  <si>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</si>
  <si>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</si>
  <si>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</si>
  <si>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</si>
  <si>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</si>
  <si>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</si>
  <si>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</si>
  <si>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</si>
  <si>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</si>
  <si>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</si>
  <si>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</si>
  <si>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</si>
  <si>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</si>
  <si>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</si>
  <si>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</si>
  <si>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</si>
  <si>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</si>
  <si>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</si>
  <si>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</si>
  <si>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</si>
  <si>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</si>
  <si>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</si>
  <si>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</si>
  <si>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</si>
  <si>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</si>
  <si>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</si>
  <si>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</si>
  <si>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</si>
  <si>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</si>
  <si>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</si>
  <si>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</si>
  <si>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</si>
  <si>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</si>
  <si>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</si>
  <si>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</si>
  <si>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</si>
  <si>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</si>
  <si>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</si>
  <si>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</si>
  <si>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</si>
  <si>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</si>
  <si>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</si>
  <si>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</si>
  <si>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</si>
  <si>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</si>
  <si>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</si>
  <si>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</si>
  <si>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</si>
  <si>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</si>
  <si>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</si>
  <si>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</si>
  <si>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</si>
  <si>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</si>
  <si>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</si>
  <si>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</si>
  <si>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</si>
  <si>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</si>
  <si>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</si>
  <si>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</si>
  <si>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</si>
  <si>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</si>
  <si>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</si>
  <si>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</si>
  <si>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</si>
  <si>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</si>
  <si>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</si>
  <si>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</si>
  <si>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</si>
  <si>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</si>
  <si>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</si>
  <si>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</si>
  <si>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</si>
  <si>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</si>
  <si>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</si>
  <si>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</si>
  <si>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</si>
  <si>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</si>
  <si>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</si>
  <si>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</si>
  <si>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</si>
  <si>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</si>
  <si>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</si>
  <si>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</si>
  <si>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</si>
  <si>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</si>
  <si>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</si>
  <si>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</si>
  <si>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</si>
  <si>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</si>
  <si>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</si>
  <si>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</si>
  <si>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</si>
  <si>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</si>
  <si>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</si>
  <si>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</si>
  <si>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</si>
  <si>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</si>
  <si>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</si>
  <si>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</si>
  <si>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</si>
  <si>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</si>
  <si>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</si>
  <si>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</si>
  <si>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</si>
  <si>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</si>
  <si>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</si>
  <si>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</si>
  <si>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</si>
  <si>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</si>
  <si>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</si>
  <si>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</si>
  <si>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</si>
  <si>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</si>
  <si>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</si>
  <si>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</si>
  <si>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</si>
  <si>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</si>
  <si>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</si>
  <si>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</si>
  <si>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</si>
  <si>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</si>
  <si>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</si>
  <si>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</si>
  <si>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</si>
  <si>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</si>
  <si>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</si>
  <si>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</si>
  <si>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</si>
  <si>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</si>
  <si>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</si>
  <si>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</si>
  <si>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</si>
  <si>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</si>
  <si>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</si>
  <si>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</si>
  <si>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</si>
  <si>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</si>
  <si>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</si>
  <si>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</si>
  <si>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</si>
  <si>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</si>
  <si>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</si>
  <si>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</si>
  <si>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</si>
  <si>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</si>
  <si>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</si>
  <si>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</si>
  <si>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</si>
  <si>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</si>
  <si>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</si>
  <si>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</si>
  <si>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</si>
  <si>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</si>
  <si>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</si>
  <si>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</si>
  <si>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</si>
  <si>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</si>
  <si>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</si>
  <si>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</si>
  <si>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</si>
  <si>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</si>
  <si>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</si>
  <si>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</si>
  <si>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</si>
  <si>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</si>
  <si>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</si>
  <si>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</si>
  <si>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</si>
  <si>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</si>
  <si>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</si>
  <si>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</si>
  <si>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</si>
  <si>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</si>
  <si>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</si>
  <si>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</si>
  <si>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</si>
  <si>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</si>
  <si>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</si>
  <si>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</si>
  <si>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</si>
  <si>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</si>
  <si>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</si>
  <si>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</si>
  <si>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</si>
  <si>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</si>
  <si>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</si>
  <si>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</si>
  <si>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</si>
  <si>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</si>
  <si>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</si>
  <si>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</si>
  <si>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</si>
  <si>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</si>
  <si>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</si>
  <si>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</si>
  <si>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</si>
  <si>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</si>
  <si>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</si>
  <si>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</si>
  <si>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</si>
  <si>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</si>
  <si>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</si>
  <si>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</si>
  <si>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</si>
  <si>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</si>
  <si>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</si>
  <si>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</si>
  <si>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</si>
  <si>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</si>
  <si>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</si>
  <si>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</si>
  <si>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</si>
  <si>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</si>
  <si>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</si>
  <si>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</si>
  <si>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</si>
  <si>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</si>
  <si>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</si>
  <si>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</si>
  <si>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</si>
  <si>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</si>
  <si>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</si>
  <si>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</si>
  <si>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</si>
  <si>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</si>
  <si>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</si>
  <si>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</si>
  <si>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</si>
  <si>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</si>
  <si>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</si>
  <si>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</si>
  <si>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</si>
  <si>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</si>
  <si>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</si>
  <si>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</si>
  <si>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</si>
  <si>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</si>
  <si>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</si>
  <si>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</si>
  <si>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</si>
  <si>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</si>
  <si>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</si>
  <si>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</si>
  <si>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</si>
  <si>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</si>
  <si>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</si>
  <si>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</si>
  <si>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</si>
  <si>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</si>
  <si>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</si>
  <si>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</si>
  <si>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</si>
  <si>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</si>
  <si>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</si>
  <si>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</si>
  <si>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</si>
  <si>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</si>
  <si>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</si>
  <si>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</si>
  <si>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</si>
  <si>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</si>
  <si>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</si>
  <si>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</si>
  <si>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</si>
  <si>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</si>
  <si>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</si>
  <si>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</si>
  <si>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</si>
  <si>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</si>
  <si>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</si>
  <si>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</si>
  <si>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</si>
  <si>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</si>
  <si>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</si>
  <si>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</si>
  <si>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</si>
  <si>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</si>
  <si>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</si>
  <si>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</si>
  <si>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</si>
  <si>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</si>
  <si>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</si>
  <si>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</si>
  <si>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</si>
  <si>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</si>
  <si>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</si>
  <si>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</si>
  <si>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</si>
  <si>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</si>
  <si>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</si>
  <si>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</si>
  <si>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</si>
  <si>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</si>
  <si>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</si>
  <si>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</si>
  <si>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</si>
  <si>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</si>
  <si>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</si>
  <si>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</si>
  <si>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</si>
  <si>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</si>
  <si>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</si>
  <si>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</si>
  <si>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</si>
  <si>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</si>
  <si>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</si>
  <si>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</si>
  <si>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</si>
  <si>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</si>
  <si>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</si>
  <si>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</si>
  <si>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</si>
  <si>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</si>
  <si>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</si>
  <si>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</si>
  <si>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</si>
  <si>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</si>
  <si>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</si>
  <si>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</si>
  <si>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</si>
  <si>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</si>
  <si>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</si>
  <si>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</si>
  <si>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</si>
  <si>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</si>
  <si>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</si>
  <si>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</si>
  <si>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</si>
  <si>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</si>
  <si>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</si>
  <si>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</si>
  <si>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</si>
  <si>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</si>
  <si>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</si>
  <si>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</si>
  <si>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</si>
  <si>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</si>
  <si>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</si>
  <si>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</si>
  <si>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</si>
  <si>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</si>
  <si>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</si>
  <si>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</si>
  <si>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</si>
  <si>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</si>
  <si>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</si>
  <si>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</si>
  <si>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</si>
  <si>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</si>
  <si>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</si>
  <si>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</si>
  <si>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</si>
  <si>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</si>
  <si>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</si>
  <si>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</si>
  <si>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</si>
  <si>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</si>
  <si>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</si>
  <si>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</si>
  <si>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</si>
  <si>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</si>
  <si>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</si>
  <si>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</si>
  <si>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</si>
  <si>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</si>
  <si>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</si>
  <si>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</si>
  <si>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</si>
  <si>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</si>
  <si>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</si>
  <si>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</si>
  <si>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</si>
  <si>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</si>
  <si>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</si>
  <si>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</si>
  <si>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</si>
  <si>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</si>
  <si>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</si>
  <si>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</si>
  <si>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</si>
  <si>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</si>
  <si>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</si>
  <si>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</si>
  <si>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</si>
  <si>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</si>
  <si>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</si>
  <si>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</si>
  <si>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</si>
  <si>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</si>
  <si>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</si>
  <si>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</si>
  <si>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</si>
  <si>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</si>
  <si>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</si>
  <si>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</si>
  <si>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</si>
  <si>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</si>
  <si>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</si>
  <si>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</si>
  <si>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</si>
  <si>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</si>
  <si>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</si>
  <si>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</si>
  <si>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</si>
  <si>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</si>
  <si>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</si>
  <si>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</si>
  <si>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</si>
  <si>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</si>
  <si>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</si>
  <si>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</si>
  <si>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</si>
  <si>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</si>
  <si>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</si>
  <si>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</si>
  <si>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</si>
  <si>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</si>
  <si>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</si>
  <si>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</si>
  <si>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</si>
  <si>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</si>
  <si>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</si>
  <si>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</si>
  <si>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</si>
  <si>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</si>
  <si>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</si>
  <si>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</si>
  <si>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</si>
  <si>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</si>
  <si>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</si>
  <si>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</si>
  <si>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</si>
  <si>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</si>
  <si>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</si>
  <si>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</si>
  <si>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</si>
  <si>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</si>
  <si>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</si>
  <si>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</si>
  <si>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</si>
  <si>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</si>
  <si>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</si>
  <si>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</si>
  <si>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</si>
  <si>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</si>
  <si>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</si>
  <si>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</si>
  <si>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</si>
  <si>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</si>
  <si>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</si>
  <si>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</si>
  <si>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</si>
  <si>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</si>
  <si>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</si>
  <si>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</si>
  <si>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</si>
  <si>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</si>
  <si>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</si>
  <si>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</si>
  <si>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</si>
  <si>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</si>
  <si>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</si>
  <si>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</si>
  <si>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</si>
  <si>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</si>
  <si>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</si>
  <si>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</si>
  <si>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</si>
  <si>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</si>
  <si>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</si>
  <si>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</si>
  <si>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</si>
  <si>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</si>
  <si>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</si>
  <si>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</si>
  <si>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</si>
  <si>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</si>
  <si>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</si>
  <si>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</si>
  <si>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</si>
  <si>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</si>
  <si>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</si>
  <si>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</si>
  <si>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</si>
  <si>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</si>
  <si>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</si>
  <si>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</si>
  <si>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</si>
  <si>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</si>
  <si>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</si>
  <si>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</si>
  <si>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</si>
  <si>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</si>
  <si>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</si>
  <si>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</si>
  <si>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</si>
  <si>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</si>
  <si>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</si>
  <si>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</si>
  <si>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</si>
  <si>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</si>
  <si>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</si>
  <si>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</si>
  <si>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</si>
  <si>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</si>
  <si>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</si>
  <si>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</si>
  <si>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</si>
  <si>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</si>
  <si>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</si>
  <si>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</si>
  <si>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</si>
  <si>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</si>
  <si>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</si>
  <si>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</si>
  <si>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</si>
  <si>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</si>
  <si>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</si>
  <si>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</si>
  <si>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</si>
  <si>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</si>
  <si>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</si>
  <si>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</si>
  <si>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</si>
  <si>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</si>
  <si>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</si>
  <si>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</si>
  <si>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</si>
  <si>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</si>
  <si>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</si>
  <si>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</si>
  <si>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</si>
  <si>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</si>
  <si>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</si>
  <si>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</si>
  <si>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</si>
  <si>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</si>
  <si>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</si>
  <si>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</si>
  <si>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</si>
  <si>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</si>
  <si>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</si>
  <si>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</si>
  <si>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</si>
  <si>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</si>
  <si>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</si>
  <si>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</si>
  <si>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</si>
  <si>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</si>
  <si>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</si>
  <si>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</si>
  <si>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</si>
  <si>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</si>
  <si>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</si>
  <si>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</si>
  <si>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</si>
  <si>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</si>
  <si>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</si>
  <si>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</si>
  <si>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</si>
  <si>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</si>
  <si>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</si>
  <si>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</si>
  <si>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</si>
  <si>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</si>
  <si>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</si>
  <si>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</si>
  <si>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</si>
  <si>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</si>
  <si>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</si>
  <si>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</si>
  <si>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</si>
  <si>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</si>
  <si>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</si>
  <si>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</si>
  <si>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</si>
  <si>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</si>
  <si>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</si>
  <si>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</si>
  <si>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</si>
  <si>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</si>
  <si>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</si>
  <si>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</si>
  <si>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</si>
  <si>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</si>
  <si>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</si>
  <si>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</si>
  <si>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</si>
  <si>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</si>
  <si>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</si>
  <si>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</si>
  <si>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</si>
  <si>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</si>
  <si>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</si>
  <si>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</si>
  <si>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</si>
  <si>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</si>
  <si>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</si>
  <si>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</si>
  <si>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</si>
  <si>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</si>
  <si>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</si>
  <si>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</si>
  <si>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</si>
  <si>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</si>
  <si>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</si>
  <si>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</si>
  <si>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</si>
  <si>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</si>
  <si>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</si>
  <si>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</si>
  <si>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</si>
  <si>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</si>
  <si>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</si>
  <si>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</si>
  <si>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</si>
  <si>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</si>
  <si>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</si>
  <si>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</si>
  <si>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</si>
  <si>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</si>
  <si>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</si>
  <si>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</si>
  <si>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</si>
  <si>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</si>
  <si>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</si>
  <si>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</si>
  <si>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</si>
  <si>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</si>
  <si>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</si>
  <si>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</si>
  <si>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</si>
  <si>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</si>
  <si>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</si>
  <si>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</si>
  <si>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</si>
  <si>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</si>
  <si>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</si>
  <si>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</si>
  <si>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</si>
  <si>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</si>
  <si>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</si>
  <si>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</si>
  <si>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</si>
  <si>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</si>
  <si>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</si>
  <si>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</si>
  <si>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</si>
  <si>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</si>
  <si>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</si>
  <si>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</si>
  <si>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</si>
  <si>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</si>
  <si>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</si>
  <si>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</si>
  <si>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</si>
  <si>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</si>
  <si>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</si>
  <si>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</si>
  <si>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</si>
  <si>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</si>
  <si>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</si>
  <si>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</si>
  <si>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</si>
  <si>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</si>
  <si>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</si>
  <si>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</si>
  <si>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</si>
  <si>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</si>
  <si>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</si>
  <si>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</si>
  <si>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</si>
  <si>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</si>
  <si>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</si>
  <si>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</si>
  <si>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</si>
  <si>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</si>
  <si>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</si>
  <si>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</si>
  <si>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</si>
  <si>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</si>
  <si>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</si>
  <si>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</si>
  <si>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</si>
  <si>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</si>
  <si>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</si>
  <si>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</si>
  <si>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</si>
  <si>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</si>
  <si>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</si>
  <si>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</si>
  <si>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</si>
  <si>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</si>
  <si>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</si>
  <si>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</si>
  <si>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</si>
  <si>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</si>
  <si>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</si>
  <si>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</si>
  <si>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</si>
  <si>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</si>
  <si>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</si>
  <si>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</si>
  <si>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</si>
  <si>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</si>
  <si>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</si>
  <si>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</si>
  <si>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</si>
  <si>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</si>
  <si>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</si>
  <si>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</si>
  <si>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</si>
  <si>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</si>
  <si>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</si>
  <si>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</si>
  <si>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</si>
  <si>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</si>
  <si>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</si>
  <si>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</si>
  <si>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</si>
  <si>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</si>
  <si>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</si>
  <si>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</si>
  <si>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</si>
  <si>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</si>
  <si>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</si>
  <si>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</si>
  <si>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</si>
  <si>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</si>
  <si>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</si>
  <si>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</si>
  <si>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</si>
  <si>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</si>
  <si>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</si>
  <si>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</si>
  <si>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</si>
  <si>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</si>
  <si>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</si>
  <si>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</si>
  <si>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</si>
  <si>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</si>
  <si>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</si>
  <si>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</si>
  <si>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</si>
  <si>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</si>
  <si>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</si>
  <si>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</si>
  <si>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</si>
  <si>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</si>
  <si>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</si>
  <si>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</si>
  <si>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</si>
  <si>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</si>
  <si>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</si>
  <si>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</si>
  <si>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</si>
  <si>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</si>
  <si>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</si>
  <si>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</si>
  <si>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</si>
  <si>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</si>
  <si>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</si>
  <si>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</si>
  <si>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</si>
  <si>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</si>
  <si>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</si>
  <si>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</si>
  <si>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</si>
  <si>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</si>
  <si>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</si>
  <si>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</si>
  <si>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</si>
  <si>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</si>
  <si>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</si>
  <si>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</si>
  <si>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</si>
  <si>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</si>
  <si>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</si>
  <si>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</si>
  <si>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</si>
  <si>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</si>
  <si>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</si>
  <si>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</si>
  <si>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</si>
  <si>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</si>
  <si>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</si>
  <si>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</si>
  <si>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</si>
  <si>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</si>
  <si>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</si>
  <si>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</si>
  <si>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</si>
  <si>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</si>
  <si>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</si>
  <si>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</si>
  <si>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</si>
  <si>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</si>
  <si>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</si>
  <si>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</si>
  <si>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</si>
  <si>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</si>
  <si>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</si>
  <si>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</si>
  <si>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</si>
  <si>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</si>
  <si>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</si>
  <si>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</si>
  <si>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</si>
  <si>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</si>
  <si>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</si>
  <si>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</si>
  <si>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</si>
  <si>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</si>
  <si>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</si>
  <si>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</si>
  <si>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</si>
  <si>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</si>
  <si>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</si>
  <si>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</si>
  <si>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</si>
  <si>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</si>
  <si>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</si>
  <si>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</si>
  <si>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</si>
  <si>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</si>
  <si>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</si>
  <si>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</si>
  <si>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</si>
  <si>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</si>
  <si>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</si>
  <si>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</si>
  <si>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</si>
  <si>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</si>
  <si>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</si>
  <si>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</si>
  <si>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</si>
  <si>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</si>
  <si>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</si>
  <si>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</si>
  <si>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</si>
  <si>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</si>
  <si>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</si>
  <si>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</si>
  <si>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</si>
  <si>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</si>
  <si>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</si>
  <si>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</si>
  <si>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</si>
  <si>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</si>
  <si>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</si>
  <si>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</si>
  <si>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</si>
  <si>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</si>
  <si>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</si>
  <si>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</si>
  <si>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</si>
  <si>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</si>
  <si>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</si>
  <si>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</si>
  <si>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</si>
  <si>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</si>
  <si>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</si>
  <si>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</si>
  <si>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</si>
  <si>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</si>
  <si>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</si>
  <si>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</si>
  <si>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</si>
  <si>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</si>
  <si>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</si>
  <si>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</si>
  <si>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</si>
  <si>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</si>
  <si>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</si>
  <si>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</si>
  <si>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</si>
  <si>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</si>
  <si>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</si>
  <si>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</si>
  <si>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</si>
  <si>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</si>
  <si>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</si>
  <si>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</si>
  <si>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</si>
  <si>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</si>
  <si>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</si>
  <si>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</si>
  <si>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</si>
  <si>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</si>
  <si>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</si>
  <si>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</si>
  <si>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</si>
  <si>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</si>
  <si>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</si>
  <si>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</si>
  <si>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</si>
  <si>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</si>
  <si>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</si>
  <si>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</si>
  <si>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</si>
  <si>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</si>
  <si>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</si>
  <si>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</si>
  <si>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</si>
  <si>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</si>
  <si>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</si>
  <si>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</si>
  <si>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</si>
  <si>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</si>
  <si>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</si>
  <si>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</si>
  <si>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</si>
  <si>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</si>
  <si>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</si>
  <si>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</si>
  <si>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</si>
  <si>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</si>
  <si>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</si>
  <si>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</si>
  <si>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</si>
  <si>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</si>
  <si>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</si>
  <si>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</si>
  <si>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</si>
  <si>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</si>
  <si>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</si>
  <si>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</si>
  <si>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</si>
  <si>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</si>
  <si>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</si>
  <si>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</si>
  <si>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</si>
  <si>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</si>
  <si>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</si>
  <si>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</si>
  <si>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</si>
  <si>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</si>
  <si>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</si>
  <si>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</si>
  <si>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</si>
  <si>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</si>
  <si>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</si>
  <si>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</si>
  <si>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</si>
  <si>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</si>
  <si>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</si>
  <si>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</si>
  <si>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</si>
  <si>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</si>
  <si>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</si>
  <si>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</si>
  <si>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</si>
  <si>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</si>
  <si>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</si>
  <si>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</si>
  <si>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</si>
  <si>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</si>
  <si>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</si>
  <si>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</si>
  <si>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</si>
  <si>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</si>
  <si>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</si>
  <si>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</si>
  <si>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</si>
  <si>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</si>
  <si>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</si>
  <si>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</si>
  <si>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</si>
  <si>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</si>
  <si>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</si>
  <si>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</si>
  <si>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</si>
  <si>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</si>
  <si>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</si>
  <si>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</si>
  <si>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</si>
  <si>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</si>
  <si>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</si>
  <si>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</si>
  <si>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</si>
  <si>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</si>
  <si>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</si>
  <si>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</si>
  <si>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</si>
  <si>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</si>
  <si>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</si>
  <si>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</si>
  <si>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</si>
  <si>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</si>
  <si>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</si>
  <si>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</si>
  <si>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</si>
  <si>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</si>
  <si>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</si>
  <si>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</si>
  <si>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</si>
  <si>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</si>
  <si>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</si>
  <si>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</si>
  <si>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</si>
  <si>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</si>
  <si>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</si>
  <si>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</si>
  <si>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</si>
  <si>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</si>
  <si>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</si>
  <si>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</si>
  <si>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</si>
  <si>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</si>
  <si>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</si>
  <si>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</si>
  <si>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</si>
  <si>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</si>
  <si>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</si>
  <si>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</si>
  <si>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</si>
  <si>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</si>
  <si>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</si>
  <si>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</si>
  <si>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</si>
  <si>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</si>
  <si>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</si>
  <si>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</si>
  <si>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</si>
  <si>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</si>
  <si>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</si>
  <si>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</si>
  <si>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</si>
  <si>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</si>
  <si>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</si>
  <si>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</si>
  <si>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</si>
  <si>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</si>
  <si>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</si>
  <si>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</si>
  <si>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</si>
  <si>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</si>
  <si>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</si>
  <si>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</si>
  <si>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</si>
  <si>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</si>
  <si>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</si>
  <si>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</si>
  <si>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</si>
  <si>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</si>
  <si>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</si>
  <si>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</si>
  <si>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</si>
  <si>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</si>
  <si>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</si>
  <si>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</si>
  <si>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</si>
  <si>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</si>
  <si>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</si>
  <si>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</si>
  <si>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</si>
  <si>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</si>
  <si>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</si>
  <si>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</si>
  <si>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</si>
  <si>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</si>
  <si>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</si>
  <si>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</si>
  <si>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</si>
  <si>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</si>
  <si>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</si>
  <si>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</si>
  <si>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</si>
  <si>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</si>
  <si>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</si>
  <si>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</si>
  <si>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</si>
  <si>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</si>
  <si>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</si>
  <si>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</si>
  <si>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</si>
  <si>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</si>
  <si>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</si>
  <si>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</si>
  <si>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</si>
  <si>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</si>
  <si>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</si>
  <si>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</si>
  <si>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</si>
  <si>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</si>
  <si>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</si>
  <si>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</si>
  <si>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</si>
  <si>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</si>
  <si>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</si>
  <si>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</si>
  <si>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</si>
  <si>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</si>
  <si>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</si>
  <si>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</si>
  <si>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</si>
  <si>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</si>
  <si>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</si>
  <si>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</si>
  <si>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</si>
  <si>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</si>
  <si>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</si>
  <si>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</si>
  <si>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</si>
  <si>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</si>
  <si>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</si>
  <si>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</si>
  <si>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</si>
  <si>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</si>
  <si>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</si>
  <si>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</si>
  <si>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</si>
  <si>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</si>
  <si>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</si>
  <si>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</si>
  <si>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</si>
  <si>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</si>
  <si>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</si>
  <si>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</si>
  <si>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</si>
  <si>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</si>
  <si>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</si>
  <si>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</si>
  <si>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</si>
  <si>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</si>
  <si>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</si>
  <si>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</si>
  <si>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</si>
  <si>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</si>
  <si>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</si>
  <si>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</si>
  <si>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</si>
  <si>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</si>
  <si>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</si>
  <si>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</si>
  <si>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</si>
  <si>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</si>
  <si>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</si>
  <si>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</si>
  <si>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</si>
  <si>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</si>
  <si>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</si>
  <si>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</si>
  <si>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</si>
  <si>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</si>
  <si>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</si>
  <si>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</si>
  <si>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</si>
  <si>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</si>
  <si>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</si>
  <si>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</si>
  <si>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</si>
  <si>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</si>
  <si>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</si>
  <si>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</si>
  <si>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</si>
  <si>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</si>
  <si>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</si>
  <si>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</si>
  <si>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</si>
  <si>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</si>
  <si>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</si>
  <si>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</si>
  <si>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</si>
  <si>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</si>
  <si>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</si>
  <si>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</si>
  <si>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</si>
  <si>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</si>
  <si>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</si>
  <si>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</si>
  <si>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</si>
  <si>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</si>
  <si>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</si>
  <si>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</si>
  <si>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</si>
  <si>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</si>
  <si>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</si>
  <si>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</si>
  <si>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</si>
  <si>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</si>
  <si>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</si>
  <si>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</si>
  <si>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</si>
  <si>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</si>
  <si>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</si>
  <si>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</si>
  <si>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</si>
  <si>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</si>
  <si>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</si>
  <si>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</si>
  <si>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</si>
  <si>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</si>
  <si>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</si>
  <si>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</si>
  <si>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</si>
  <si>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</si>
  <si>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</si>
  <si>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</si>
  <si>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</si>
  <si>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</si>
  <si>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</si>
  <si>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</si>
  <si>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</si>
  <si>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</si>
  <si>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</si>
  <si>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</si>
  <si>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</si>
  <si>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</si>
  <si>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</si>
  <si>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</si>
  <si>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</si>
  <si>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</si>
  <si>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</si>
  <si>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</si>
  <si>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</si>
  <si>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</si>
  <si>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</si>
  <si>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</si>
  <si>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</si>
  <si>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</si>
  <si>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</si>
  <si>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</si>
  <si>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</si>
  <si>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</si>
  <si>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</si>
  <si>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</si>
  <si>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</si>
  <si>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</si>
  <si>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</si>
  <si>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</si>
  <si>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</si>
  <si>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</si>
  <si>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</si>
  <si>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</si>
  <si>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</si>
  <si>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</si>
  <si>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</si>
  <si>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</si>
  <si>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</si>
  <si>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</si>
  <si>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</si>
  <si>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</si>
  <si>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</si>
  <si>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</si>
  <si>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</si>
  <si>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</si>
  <si>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</si>
  <si>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</si>
  <si>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</si>
  <si>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</si>
  <si>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</si>
  <si>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</si>
  <si>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</si>
  <si>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</si>
  <si>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</si>
  <si>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</si>
  <si>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</si>
  <si>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</si>
  <si>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</si>
  <si>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</si>
  <si>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</si>
  <si>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</si>
  <si>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</si>
  <si>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</si>
  <si>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</si>
  <si>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</si>
  <si>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</si>
  <si>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</si>
  <si>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</si>
  <si>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</si>
  <si>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</si>
  <si>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</si>
  <si>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</si>
  <si>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</si>
  <si>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</si>
  <si>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</si>
  <si>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</si>
  <si>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</si>
  <si>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</si>
  <si>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</si>
  <si>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</si>
  <si>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</si>
  <si>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</si>
  <si>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</si>
  <si>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</si>
  <si>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</si>
  <si>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</si>
  <si>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</si>
  <si>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</si>
  <si>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</si>
  <si>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</si>
  <si>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</si>
  <si>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</si>
  <si>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</si>
  <si>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</si>
  <si>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</si>
  <si>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</si>
  <si>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</si>
  <si>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</si>
  <si>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</si>
  <si>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</si>
  <si>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</si>
  <si>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</si>
  <si>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</si>
  <si>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</si>
  <si>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</si>
  <si>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</si>
  <si>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</si>
  <si>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</si>
  <si>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</si>
  <si>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</si>
  <si>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</si>
  <si>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</si>
  <si>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</si>
  <si>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</si>
  <si>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</si>
  <si>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</si>
  <si>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</si>
  <si>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</si>
  <si>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</si>
  <si>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</si>
  <si>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</si>
  <si>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</si>
  <si>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</si>
  <si>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</si>
  <si>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</si>
  <si>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</si>
  <si>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</si>
  <si>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</si>
  <si>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</si>
  <si>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</si>
  <si>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</si>
  <si>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</si>
  <si>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</si>
  <si>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</si>
  <si>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</si>
  <si>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</si>
  <si>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</si>
  <si>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</si>
  <si>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</si>
  <si>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</si>
  <si>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</si>
  <si>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</si>
  <si>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</si>
  <si>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</si>
  <si>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</si>
  <si>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</si>
  <si>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</si>
  <si>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</si>
  <si>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</si>
  <si>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</si>
  <si>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</si>
  <si>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</si>
  <si>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</si>
  <si>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</si>
  <si>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</si>
  <si>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</si>
  <si>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</si>
  <si>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</si>
  <si>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</si>
  <si>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</si>
  <si>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</si>
  <si>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</si>
  <si>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</si>
  <si>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</si>
  <si>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</si>
  <si>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</si>
  <si>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</si>
  <si>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</si>
  <si>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</si>
  <si>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</si>
  <si>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</si>
  <si>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</si>
  <si>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</si>
  <si>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</si>
  <si>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</si>
  <si>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</si>
  <si>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</si>
  <si>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</si>
  <si>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</si>
  <si>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</si>
  <si>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</si>
  <si>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</si>
  <si>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</si>
  <si>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</si>
  <si>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</si>
  <si>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</si>
  <si>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</si>
  <si>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</si>
  <si>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</si>
  <si>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</si>
  <si>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</si>
  <si>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</si>
  <si>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</si>
  <si>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</si>
  <si>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</si>
  <si>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</si>
  <si>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</si>
  <si>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</si>
  <si>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</si>
  <si>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</si>
  <si>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</si>
  <si>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</si>
  <si>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</si>
  <si>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</si>
  <si>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</si>
  <si>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</si>
  <si>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</si>
  <si>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</si>
  <si>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</si>
  <si>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</si>
  <si>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</si>
  <si>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</si>
  <si>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</si>
  <si>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</si>
  <si>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</si>
  <si>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</si>
  <si>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</si>
  <si>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</si>
  <si>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</si>
  <si>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</si>
  <si>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</si>
  <si>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</si>
  <si>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</si>
  <si>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</si>
  <si>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</si>
  <si>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</si>
  <si>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</si>
  <si>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</si>
  <si>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</si>
  <si>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</si>
  <si>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</si>
  <si>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</si>
  <si>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</si>
  <si>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</si>
  <si>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</si>
  <si>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</si>
  <si>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</si>
  <si>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</si>
  <si>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</si>
  <si>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</si>
  <si>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</si>
  <si>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</si>
  <si>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</si>
  <si>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</si>
  <si>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</si>
  <si>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</si>
  <si>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</si>
  <si>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</si>
  <si>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</si>
  <si>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</si>
  <si>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</si>
  <si>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</si>
  <si>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</si>
  <si>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</si>
  <si>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</si>
  <si>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</si>
  <si>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</si>
  <si>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</si>
  <si>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</si>
  <si>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</si>
  <si>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</si>
  <si>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</si>
  <si>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</si>
  <si>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</si>
  <si>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</si>
  <si>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</si>
  <si>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</si>
  <si>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</si>
  <si>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</si>
  <si>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</si>
  <si>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</si>
  <si>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</si>
  <si>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</si>
  <si>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</si>
  <si>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</si>
  <si>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</si>
  <si>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</si>
  <si>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</si>
  <si>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</si>
  <si>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</si>
  <si>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</si>
  <si>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</si>
  <si>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</si>
  <si>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</si>
  <si>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</si>
  <si>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</si>
  <si>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</si>
  <si>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</si>
  <si>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</si>
  <si>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</si>
  <si>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</si>
  <si>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</si>
  <si>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</si>
  <si>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</si>
  <si>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</si>
  <si>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</si>
  <si>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</si>
  <si>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</si>
  <si>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</si>
  <si>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</si>
  <si>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</si>
  <si>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</si>
  <si>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</si>
  <si>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</si>
  <si>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</si>
  <si>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</si>
  <si>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</si>
  <si>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</si>
  <si>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</si>
  <si>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</si>
  <si>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</si>
  <si>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</si>
  <si>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</si>
  <si>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</si>
  <si>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</si>
  <si>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</si>
  <si>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</si>
  <si>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</si>
  <si>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</si>
  <si>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</si>
  <si>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</si>
  <si>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</si>
  <si>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</si>
  <si>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</si>
  <si>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</si>
  <si>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</si>
  <si>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</si>
  <si>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</si>
  <si>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</si>
  <si>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</si>
  <si>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</si>
  <si>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</si>
  <si>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</si>
  <si>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</si>
  <si>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</si>
  <si>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</si>
  <si>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</si>
  <si>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</si>
  <si>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</si>
  <si>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</si>
  <si>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</si>
  <si>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</si>
  <si>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</si>
  <si>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</si>
  <si>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</si>
  <si>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</si>
  <si>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</si>
  <si>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</si>
  <si>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</si>
  <si>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</si>
  <si>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</si>
  <si>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</si>
  <si>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</si>
  <si>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</si>
  <si>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</si>
  <si>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</si>
  <si>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</si>
  <si>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</si>
  <si>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</si>
  <si>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</si>
  <si>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</si>
  <si>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</si>
  <si>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</si>
  <si>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</si>
  <si>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</si>
  <si>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</si>
  <si>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</si>
  <si>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</si>
  <si>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</si>
  <si>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</si>
  <si>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</si>
  <si>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</si>
  <si>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</si>
  <si>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</si>
  <si>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</si>
  <si>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</si>
  <si>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</si>
  <si>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</si>
  <si>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</si>
  <si>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</si>
  <si>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</si>
  <si>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</si>
  <si>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</si>
  <si>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</si>
  <si>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</si>
  <si>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</si>
  <si>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</si>
  <si>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</si>
  <si>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</si>
  <si>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</si>
  <si>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</si>
  <si>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</si>
  <si>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</si>
  <si>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</si>
  <si>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</si>
  <si>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</si>
  <si>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</si>
  <si>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</si>
  <si>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</si>
  <si>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</si>
  <si>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</si>
  <si>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</si>
  <si>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</si>
  <si>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</si>
  <si>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</si>
  <si>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</si>
  <si>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</si>
  <si>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</si>
  <si>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</si>
  <si>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</si>
  <si>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</si>
  <si>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</si>
  <si>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</si>
  <si>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</si>
  <si>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</si>
  <si>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</si>
  <si>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</si>
  <si>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</si>
  <si>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</si>
  <si>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</si>
  <si>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</si>
  <si>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</si>
  <si>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</si>
  <si>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</si>
  <si>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</si>
  <si>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</si>
  <si>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</si>
  <si>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</si>
  <si>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</si>
  <si>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</si>
  <si>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</si>
  <si>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</si>
  <si>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</si>
  <si>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</si>
  <si>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</si>
  <si>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</si>
  <si>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</si>
  <si>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</si>
  <si>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</si>
  <si>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</si>
  <si>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</si>
  <si>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</si>
  <si>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</si>
  <si>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</si>
  <si>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</si>
  <si>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</si>
  <si>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</si>
  <si>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</si>
  <si>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</si>
  <si>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</si>
  <si>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</si>
  <si>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</si>
  <si>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</si>
  <si>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</si>
  <si>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</si>
  <si>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</si>
  <si>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</si>
  <si>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</si>
  <si>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</si>
  <si>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</si>
  <si>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</si>
  <si>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</si>
  <si>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</si>
  <si>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</si>
  <si>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</si>
  <si>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</si>
  <si>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</si>
  <si>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</si>
  <si>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</si>
  <si>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</si>
  <si>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</si>
  <si>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</si>
  <si>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</si>
  <si>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</si>
  <si>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</si>
  <si>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</si>
  <si>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</si>
  <si>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</si>
  <si>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</si>
  <si>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</si>
  <si>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</si>
  <si>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</si>
  <si>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</si>
  <si>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</si>
  <si>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</si>
  <si>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</si>
  <si>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</si>
  <si>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</si>
  <si>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</si>
  <si>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</si>
  <si>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</si>
  <si>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</si>
  <si>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</si>
  <si>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</si>
  <si>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</si>
  <si>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</si>
  <si>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</si>
  <si>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</si>
  <si>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</si>
  <si>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</si>
  <si>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</si>
  <si>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</si>
  <si>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</si>
  <si>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</si>
  <si>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</si>
  <si>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</si>
  <si>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</si>
  <si>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</si>
  <si>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</si>
  <si>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</si>
  <si>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</si>
  <si>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</si>
  <si>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</si>
  <si>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</si>
  <si>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</si>
  <si>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</si>
  <si>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</si>
  <si>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</si>
  <si>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</si>
  <si>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</si>
  <si>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</si>
  <si>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</si>
  <si>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</si>
  <si>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</si>
  <si>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</si>
  <si>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</si>
  <si>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</si>
  <si>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</si>
  <si>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</si>
  <si>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</si>
  <si>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</si>
  <si>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</si>
  <si>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</si>
  <si>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</si>
  <si>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</si>
  <si>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</si>
  <si>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</si>
  <si>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</si>
  <si>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</si>
  <si>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</si>
  <si>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</si>
  <si>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</si>
  <si>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</si>
  <si>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</si>
  <si>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</si>
  <si>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</si>
  <si>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</si>
  <si>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</si>
  <si>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</si>
  <si>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</si>
  <si>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</si>
  <si>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</si>
  <si>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</si>
  <si>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</si>
  <si>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</si>
  <si>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</si>
  <si>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</si>
  <si>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</si>
  <si>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</si>
  <si>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</si>
  <si>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</si>
  <si>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</si>
  <si>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</si>
  <si>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</si>
  <si>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</si>
  <si>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</si>
  <si>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</si>
  <si>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</si>
  <si>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</si>
  <si>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</si>
  <si>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</si>
  <si>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</si>
  <si>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</si>
  <si>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</si>
  <si>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</si>
  <si>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</si>
  <si>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</si>
  <si>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</si>
  <si>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</si>
  <si>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</si>
  <si>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</si>
  <si>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</si>
  <si>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</si>
  <si>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</si>
  <si>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</si>
  <si>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</si>
  <si>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</si>
  <si>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</si>
  <si>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</si>
  <si>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</si>
  <si>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</si>
  <si>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</si>
  <si>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</si>
  <si>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</si>
  <si>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</si>
  <si>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</si>
  <si>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</si>
  <si>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</si>
  <si>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</si>
  <si>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</si>
  <si>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</si>
  <si>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</si>
  <si>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</si>
  <si>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</si>
  <si>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</si>
  <si>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</si>
  <si>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</si>
  <si>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</si>
  <si>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</si>
  <si>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</si>
  <si>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</si>
  <si>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</si>
  <si>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</si>
  <si>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</si>
  <si>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</si>
  <si>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</si>
  <si>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</si>
  <si>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</si>
  <si>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</si>
  <si>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</si>
  <si>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</si>
  <si>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</si>
  <si>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</si>
  <si>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</si>
  <si>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</si>
  <si>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</si>
  <si>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</si>
  <si>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</si>
  <si>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</si>
  <si>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</si>
  <si>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</si>
  <si>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</si>
  <si>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</si>
  <si>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</si>
  <si>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</si>
  <si>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</si>
  <si>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</si>
  <si>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</si>
  <si>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</si>
  <si>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</si>
  <si>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</si>
  <si>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</si>
  <si>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</si>
  <si>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</si>
  <si>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</si>
  <si>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</si>
  <si>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</si>
  <si>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</si>
  <si>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</si>
  <si>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</si>
  <si>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</si>
  <si>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</si>
  <si>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</si>
  <si>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</si>
  <si>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</si>
  <si>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</si>
  <si>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</si>
  <si>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</si>
  <si>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</si>
  <si>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</si>
  <si>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</si>
  <si>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</si>
  <si>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</si>
  <si>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</si>
  <si>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</si>
  <si>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</si>
  <si>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</si>
  <si>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</si>
  <si>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</si>
  <si>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</si>
  <si>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</si>
  <si>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</si>
  <si>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</si>
  <si>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</si>
  <si>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</si>
  <si>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</si>
  <si>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</si>
  <si>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</si>
  <si>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</si>
  <si>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</si>
  <si>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</si>
  <si>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</si>
  <si>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</si>
  <si>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</si>
  <si>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</si>
  <si>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</si>
  <si>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</si>
  <si>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</si>
  <si>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</si>
  <si>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</si>
  <si>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</si>
  <si>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</si>
  <si>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</si>
  <si>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</si>
  <si>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</si>
  <si>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</si>
  <si>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</si>
  <si>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</si>
  <si>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</si>
  <si>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</si>
  <si>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</si>
  <si>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</si>
  <si>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</si>
  <si>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</si>
  <si>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</si>
  <si>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</si>
  <si>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</si>
  <si>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</si>
  <si>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</si>
  <si>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</si>
  <si>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</si>
  <si>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</si>
  <si>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</si>
  <si>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</si>
  <si>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</si>
  <si>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</si>
  <si>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</si>
  <si>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</si>
  <si>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</si>
  <si>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</si>
  <si>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</si>
  <si>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</si>
  <si>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</si>
  <si>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</si>
  <si>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</si>
  <si>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</si>
  <si>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</si>
  <si>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</si>
  <si>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</si>
  <si>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</si>
  <si>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</si>
  <si>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</si>
  <si>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</si>
  <si>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</si>
  <si>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</si>
  <si>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</si>
  <si>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</si>
  <si>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</si>
  <si>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</si>
  <si>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</si>
  <si>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</si>
  <si>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</si>
  <si>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</si>
  <si>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</si>
  <si>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</si>
  <si>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</si>
  <si>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</si>
  <si>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</si>
  <si>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</si>
  <si>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</si>
  <si>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</si>
  <si>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</si>
  <si>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</si>
  <si>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</si>
  <si>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</si>
  <si>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</si>
  <si>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</si>
  <si>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</si>
  <si>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</si>
  <si>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</si>
  <si>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</si>
  <si>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</si>
  <si>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</si>
  <si>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</si>
  <si>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</si>
  <si>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</si>
  <si>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</si>
  <si>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</si>
  <si>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</si>
  <si>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</si>
  <si>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</si>
  <si>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</si>
  <si>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</si>
  <si>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</si>
  <si>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</si>
  <si>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</si>
  <si>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</si>
  <si>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</si>
  <si>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</si>
  <si>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</si>
  <si>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</si>
  <si>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</si>
  <si>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</si>
  <si>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</si>
  <si>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</si>
  <si>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</si>
  <si>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</si>
  <si>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</si>
  <si>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</si>
  <si>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</si>
  <si>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</si>
  <si>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</si>
  <si>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</si>
  <si>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</si>
  <si>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</si>
  <si>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</si>
  <si>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</si>
  <si>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</si>
  <si>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</si>
  <si>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</si>
  <si>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</si>
  <si>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</si>
  <si>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</si>
  <si>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</si>
  <si>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</si>
  <si>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</si>
  <si>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</si>
  <si>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</si>
  <si>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</si>
  <si>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</si>
  <si>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</si>
  <si>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</si>
  <si>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</si>
  <si>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</si>
  <si>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</si>
  <si>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</si>
  <si>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</si>
  <si>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</si>
  <si>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</si>
  <si>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</si>
  <si>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</si>
  <si>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</si>
  <si>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</si>
  <si>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</si>
  <si>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</si>
  <si>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</si>
  <si>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</si>
  <si>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</si>
  <si>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</si>
  <si>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</si>
  <si>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</si>
  <si>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</si>
  <si>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</si>
  <si>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</si>
  <si>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</si>
  <si>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</si>
  <si>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</si>
  <si>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</si>
  <si>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</si>
  <si>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</si>
  <si>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</si>
  <si>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</si>
  <si>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</si>
  <si>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</si>
  <si>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</si>
  <si>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</si>
  <si>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</si>
  <si>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</si>
  <si>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</si>
  <si>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</si>
  <si>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</si>
  <si>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</si>
  <si>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</si>
  <si>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</si>
  <si>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</si>
  <si>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</si>
  <si>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</si>
  <si>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</si>
  <si>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</si>
  <si>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</si>
  <si>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</si>
  <si>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</si>
  <si>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</si>
  <si>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</si>
  <si>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</si>
  <si>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</si>
  <si>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</si>
  <si>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</si>
  <si>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</si>
  <si>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</si>
  <si>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</si>
  <si>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</si>
  <si>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</si>
  <si>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</si>
  <si>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</si>
  <si>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</si>
  <si>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</si>
  <si>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</si>
  <si>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</si>
  <si>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</si>
  <si>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</si>
  <si>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</si>
  <si>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</si>
  <si>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</si>
  <si>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</si>
  <si>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</si>
  <si>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</si>
  <si>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</si>
  <si>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</si>
  <si>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</si>
  <si>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</si>
  <si>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</si>
  <si>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</si>
  <si>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</si>
  <si>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</si>
  <si>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</si>
  <si>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</si>
  <si>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</si>
  <si>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</si>
  <si>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</si>
  <si>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</si>
  <si>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</si>
  <si>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</si>
  <si>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</si>
  <si>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</si>
  <si>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</si>
  <si>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</si>
  <si>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</si>
  <si>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</si>
  <si>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</si>
  <si>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</si>
  <si>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</si>
  <si>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</si>
  <si>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</si>
  <si>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</si>
  <si>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</si>
  <si>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</si>
  <si>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</si>
  <si>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</si>
  <si>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</si>
  <si>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</si>
  <si>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</si>
  <si>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</si>
  <si>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</si>
  <si>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</si>
  <si>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</si>
  <si>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</si>
  <si>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</si>
  <si>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</si>
  <si>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</si>
  <si>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</si>
  <si>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</si>
  <si>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</si>
  <si>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</si>
  <si>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</si>
  <si>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</si>
  <si>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</si>
  <si>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</si>
  <si>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</si>
  <si>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</si>
  <si>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</si>
  <si>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</si>
  <si>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</si>
  <si>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</si>
  <si>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</si>
  <si>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</si>
  <si>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</si>
  <si>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</si>
  <si>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</si>
  <si>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</si>
  <si>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</si>
  <si>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</si>
  <si>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</si>
  <si>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</si>
  <si>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</si>
  <si>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</si>
  <si>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</si>
  <si>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</si>
  <si>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</si>
  <si>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</si>
  <si>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</si>
  <si>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</si>
  <si>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</si>
  <si>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</si>
  <si>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</si>
  <si>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</si>
  <si>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</si>
  <si>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</si>
  <si>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</si>
  <si>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</si>
  <si>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</si>
  <si>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</si>
  <si>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</si>
  <si>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</si>
  <si>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</si>
  <si>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</si>
  <si>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</si>
  <si>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</si>
  <si>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</si>
  <si>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</si>
  <si>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</si>
  <si>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</si>
  <si>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</si>
  <si>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</si>
  <si>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</si>
  <si>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</si>
  <si>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</si>
  <si>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</si>
  <si>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</si>
  <si>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</si>
  <si>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</si>
  <si>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</si>
  <si>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</si>
  <si>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</si>
  <si>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</si>
  <si>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</si>
  <si>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</si>
  <si>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</si>
  <si>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</si>
  <si>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</si>
  <si>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</si>
  <si>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</si>
  <si>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</si>
  <si>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</si>
  <si>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</si>
  <si>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</si>
  <si>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</si>
  <si>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</si>
  <si>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</si>
  <si>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</si>
  <si>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</si>
  <si>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</si>
  <si>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</si>
  <si>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</si>
  <si>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</si>
  <si>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</si>
  <si>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</si>
  <si>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</si>
  <si>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</si>
  <si>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</si>
  <si>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</si>
  <si>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</si>
  <si>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</si>
  <si>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</si>
  <si>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</si>
  <si>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</si>
  <si>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</si>
  <si>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</si>
  <si>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</si>
  <si>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</si>
  <si>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</si>
  <si>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</si>
  <si>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</si>
  <si>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</si>
  <si>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</si>
  <si>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</si>
  <si>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</si>
  <si>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</si>
  <si>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</si>
  <si>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</si>
  <si>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</si>
  <si>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</si>
  <si>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</si>
  <si>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</si>
  <si>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</si>
  <si>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</si>
  <si>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</si>
  <si>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</si>
  <si>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</si>
  <si>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</si>
  <si>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</si>
  <si>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</si>
  <si>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</si>
  <si>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</si>
  <si>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</si>
  <si>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</si>
  <si>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</si>
  <si>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</si>
  <si>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</si>
  <si>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</si>
  <si>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</si>
  <si>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</si>
  <si>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</si>
  <si>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</si>
  <si>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</si>
  <si>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</si>
  <si>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</si>
  <si>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</si>
  <si>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</si>
  <si>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</si>
  <si>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</si>
  <si>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</si>
  <si>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</si>
  <si>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</si>
  <si>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</si>
  <si>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</si>
  <si>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</si>
  <si>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</si>
  <si>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</si>
  <si>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</si>
  <si>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</si>
  <si>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</si>
  <si>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</si>
  <si>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</si>
  <si>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</si>
  <si>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</si>
  <si>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</si>
  <si>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</si>
  <si>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</si>
  <si>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</si>
  <si>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</si>
  <si>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</si>
  <si>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</si>
  <si>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</si>
  <si>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</si>
  <si>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</si>
  <si>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</si>
  <si>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</si>
  <si>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</si>
  <si>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</si>
  <si>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</si>
  <si>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</si>
  <si>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</si>
  <si>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</si>
  <si>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</si>
  <si>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</si>
  <si>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</si>
  <si>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</si>
  <si>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</si>
  <si>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</si>
  <si>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</si>
  <si>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</si>
  <si>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</si>
  <si>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</si>
  <si>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</si>
  <si>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</si>
  <si>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</si>
  <si>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</si>
  <si>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</si>
  <si>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</si>
  <si>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</si>
  <si>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</si>
  <si>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</si>
  <si>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</si>
  <si>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</si>
  <si>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</si>
  <si>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</si>
  <si>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</si>
  <si>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</si>
  <si>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</si>
  <si>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</si>
  <si>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</si>
  <si>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</si>
  <si>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</si>
  <si>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</si>
  <si>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</si>
  <si>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</si>
  <si>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</si>
  <si>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</si>
  <si>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</si>
  <si>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</si>
  <si>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</si>
  <si>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</si>
  <si>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</si>
  <si>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</si>
  <si>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</si>
  <si>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</si>
  <si>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</si>
  <si>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</si>
  <si>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</si>
  <si>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</si>
  <si>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</si>
  <si>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</si>
  <si>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</si>
  <si>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</si>
  <si>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</si>
  <si>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</si>
  <si>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</si>
  <si>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</si>
  <si>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</si>
  <si>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</si>
  <si>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</si>
  <si>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</si>
  <si>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</si>
  <si>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</si>
  <si>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</si>
  <si>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</si>
  <si>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</si>
  <si>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</si>
  <si>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</si>
  <si>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</si>
  <si>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</si>
  <si>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</si>
  <si>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</si>
  <si>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</si>
  <si>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</si>
  <si>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</si>
  <si>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</si>
  <si>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</si>
  <si>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</si>
  <si>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</si>
  <si>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</si>
  <si>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</si>
  <si>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</si>
  <si>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</si>
  <si>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</si>
  <si>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</si>
  <si>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</si>
  <si>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</si>
  <si>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</si>
  <si>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</si>
  <si>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</si>
  <si>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</si>
  <si>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</si>
  <si>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</si>
  <si>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</si>
  <si>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</si>
  <si>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</si>
  <si>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</si>
  <si>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</si>
  <si>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</si>
  <si>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</si>
  <si>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</si>
  <si>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</si>
  <si>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</si>
  <si>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</si>
  <si>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</si>
  <si>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</si>
  <si>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</si>
  <si>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</si>
  <si>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</si>
  <si>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</si>
  <si>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</si>
  <si>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</si>
  <si>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</si>
  <si>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</si>
  <si>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</si>
  <si>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</si>
  <si>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</si>
  <si>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</si>
  <si>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</si>
  <si>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</si>
  <si>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</si>
  <si>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</si>
  <si>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</si>
  <si>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</si>
  <si>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</si>
  <si>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</si>
  <si>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</si>
  <si>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</si>
  <si>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</si>
  <si>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</si>
  <si>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</si>
  <si>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</si>
  <si>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</si>
  <si>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</si>
  <si>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</si>
  <si>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</si>
  <si>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</si>
  <si>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</si>
  <si>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</si>
  <si>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</si>
  <si>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</si>
  <si>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</si>
  <si>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</si>
  <si>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</si>
  <si>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</si>
  <si>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</si>
  <si>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</si>
  <si>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</si>
  <si>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</si>
  <si>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</si>
  <si>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</si>
  <si>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</si>
  <si>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</si>
  <si>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</si>
  <si>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</si>
  <si>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</si>
  <si>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</si>
  <si>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</si>
  <si>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</si>
  <si>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</si>
  <si>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</si>
  <si>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</si>
  <si>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</si>
  <si>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</si>
  <si>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</si>
  <si>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</si>
  <si>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</si>
  <si>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</si>
  <si>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</si>
  <si>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</si>
  <si>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</si>
  <si>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</si>
  <si>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</si>
  <si>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</si>
  <si>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</si>
  <si>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</si>
  <si>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</si>
  <si>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</si>
  <si>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</si>
  <si>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</si>
  <si>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</si>
  <si>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</si>
  <si>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</si>
  <si>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</si>
  <si>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</si>
  <si>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</si>
  <si>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</si>
  <si>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</si>
  <si>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</si>
  <si>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</si>
  <si>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</si>
  <si>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</si>
  <si>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</si>
  <si>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</si>
  <si>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</si>
  <si>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</si>
  <si>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</si>
  <si>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</si>
  <si>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</si>
  <si>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</si>
  <si>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</si>
  <si>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</si>
  <si>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</si>
  <si>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</si>
  <si>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</si>
  <si>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</si>
  <si>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</si>
  <si>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</si>
  <si>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</si>
  <si>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</si>
  <si>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</si>
  <si>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</si>
  <si>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</si>
  <si>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</si>
  <si>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</si>
  <si>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</si>
  <si>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</si>
  <si>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</si>
  <si>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</si>
  <si>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</si>
  <si>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</si>
  <si>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</si>
  <si>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</si>
  <si>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</si>
  <si>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</si>
  <si>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</si>
  <si>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</si>
  <si>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</si>
  <si>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</si>
  <si>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</si>
  <si>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</si>
  <si>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</si>
  <si>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</si>
  <si>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</si>
  <si>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</si>
  <si>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</si>
  <si>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</si>
  <si>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</si>
  <si>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</si>
  <si>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</si>
  <si>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</si>
  <si>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</si>
  <si>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</si>
  <si>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</si>
  <si>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</si>
  <si>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</si>
  <si>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</si>
  <si>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</si>
  <si>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</si>
  <si>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</si>
  <si>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</si>
  <si>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</si>
  <si>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</si>
  <si>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</si>
  <si>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</si>
  <si>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</si>
  <si>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</si>
  <si>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</si>
  <si>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</si>
  <si>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</si>
  <si>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</si>
  <si>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</si>
  <si>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</si>
  <si>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</si>
  <si>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</si>
  <si>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</si>
  <si>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</si>
  <si>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</si>
  <si>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</si>
  <si>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</si>
  <si>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</si>
  <si>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</si>
  <si>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</si>
  <si>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</si>
  <si>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</si>
  <si>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</si>
  <si>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</si>
  <si>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</si>
  <si>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</si>
  <si>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</si>
  <si>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</si>
  <si>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</si>
  <si>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</si>
  <si>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</si>
  <si>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</si>
  <si>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</si>
  <si>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</si>
  <si>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</si>
  <si>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</si>
  <si>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</si>
  <si>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</si>
  <si>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</si>
  <si>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</si>
  <si>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</si>
  <si>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</si>
  <si>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</si>
  <si>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</si>
  <si>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</si>
  <si>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</si>
  <si>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</si>
  <si>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</si>
  <si>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</si>
  <si>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</si>
  <si>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</si>
  <si>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</si>
  <si>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</si>
  <si>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</si>
  <si>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</si>
  <si>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</si>
  <si>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</si>
  <si>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</si>
  <si>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</si>
  <si>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</si>
  <si>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</si>
  <si>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</si>
  <si>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</si>
  <si>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</si>
  <si>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</si>
  <si>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</si>
  <si>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</si>
  <si>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</si>
  <si>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</si>
  <si>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</si>
  <si>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</si>
  <si>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</si>
  <si>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</si>
  <si>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</si>
  <si>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</si>
  <si>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</si>
  <si>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</si>
  <si>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</si>
  <si>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</si>
  <si>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</si>
  <si>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</si>
  <si>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</si>
  <si>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</si>
  <si>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</si>
  <si>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</si>
  <si>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</si>
  <si>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</si>
  <si>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</si>
  <si>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</si>
  <si>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</si>
  <si>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</si>
  <si>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</si>
  <si>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</si>
  <si>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</si>
  <si>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</si>
  <si>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</si>
  <si>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</si>
  <si>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</si>
  <si>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</si>
  <si>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</si>
  <si>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</si>
  <si>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</si>
  <si>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</si>
  <si>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</si>
  <si>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</si>
  <si>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</si>
  <si>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</si>
  <si>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</si>
  <si>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</si>
  <si>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</si>
  <si>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</si>
  <si>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</si>
  <si>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</si>
  <si>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</si>
  <si>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</si>
  <si>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</si>
  <si>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</si>
  <si>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</si>
  <si>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</si>
  <si>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</si>
  <si>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</si>
  <si>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</si>
  <si>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</si>
  <si>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</si>
  <si>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</si>
  <si>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</si>
  <si>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</si>
  <si>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</si>
  <si>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</si>
  <si>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</si>
  <si>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</si>
  <si>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</si>
  <si>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</si>
  <si>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</si>
  <si>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</si>
  <si>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</si>
  <si>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</si>
  <si>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</si>
  <si>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</si>
  <si>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</si>
  <si>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</si>
  <si>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</si>
  <si>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</si>
  <si>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</si>
  <si>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</si>
  <si>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</si>
  <si>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</si>
  <si>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</si>
  <si>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</si>
  <si>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</si>
  <si>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</si>
  <si>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</si>
  <si>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</si>
  <si>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</si>
  <si>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</si>
  <si>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</si>
  <si>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</si>
  <si>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</si>
  <si>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</si>
  <si>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</si>
  <si>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</si>
  <si>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</si>
  <si>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</si>
  <si>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</si>
  <si>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</si>
  <si>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</si>
  <si>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</si>
  <si>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</si>
  <si>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</si>
  <si>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</si>
  <si>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</si>
  <si>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</si>
  <si>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</si>
  <si>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</si>
  <si>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</si>
  <si>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</si>
  <si>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</si>
  <si>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</si>
  <si>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</si>
  <si>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</si>
  <si>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</si>
  <si>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</si>
  <si>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</si>
  <si>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</si>
  <si>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</si>
  <si>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</si>
  <si>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</si>
  <si>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</si>
  <si>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</si>
  <si>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</si>
  <si>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</si>
  <si>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</si>
  <si>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</si>
  <si>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</si>
  <si>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</si>
  <si>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</si>
  <si>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</si>
  <si>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</si>
  <si>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</si>
  <si>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</si>
  <si>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</si>
  <si>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</si>
  <si>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</si>
  <si>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</si>
  <si>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</si>
  <si>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</si>
  <si>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</si>
  <si>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</si>
  <si>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</si>
  <si>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</si>
  <si>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</si>
  <si>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</si>
  <si>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</si>
  <si>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</si>
  <si>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</si>
  <si>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</si>
  <si>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</si>
  <si>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</si>
  <si>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</si>
  <si>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</si>
  <si>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</si>
  <si>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</si>
  <si>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</si>
  <si>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</si>
  <si>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</si>
  <si>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</si>
  <si>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</si>
  <si>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</si>
  <si>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</si>
  <si>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</si>
  <si>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</si>
  <si>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</si>
  <si>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</si>
  <si>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</si>
  <si>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</si>
  <si>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</si>
  <si>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</si>
  <si>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</si>
  <si>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</si>
  <si>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</si>
  <si>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</si>
  <si>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</si>
  <si>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</si>
  <si>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</si>
  <si>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</si>
  <si>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</si>
  <si>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</si>
  <si>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</si>
  <si>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</si>
  <si>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</si>
  <si>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</si>
  <si>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</si>
  <si>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</si>
  <si>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</si>
  <si>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</si>
  <si>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</si>
  <si>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</si>
  <si>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</si>
  <si>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</si>
  <si>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</si>
  <si>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</si>
  <si>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</si>
  <si>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</si>
  <si>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</si>
  <si>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</si>
  <si>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</si>
  <si>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</si>
  <si>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</si>
  <si>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</si>
  <si>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</si>
  <si>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</si>
  <si>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</si>
  <si>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</si>
  <si>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</si>
  <si>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</si>
  <si>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</si>
  <si>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</si>
  <si>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</si>
  <si>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</si>
  <si>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</si>
  <si>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</si>
  <si>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</si>
  <si>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</si>
  <si>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</si>
  <si>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</si>
  <si>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</si>
  <si>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</si>
  <si>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</si>
  <si>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</si>
  <si>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</si>
  <si>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</si>
  <si>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</si>
  <si>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</si>
  <si>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</si>
  <si>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</si>
  <si>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</si>
  <si>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</si>
  <si>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</si>
  <si>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</si>
  <si>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</si>
  <si>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</si>
  <si>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</si>
  <si>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</si>
  <si>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</si>
  <si>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</si>
  <si>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</si>
  <si>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</si>
  <si>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</si>
  <si>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</si>
  <si>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</si>
  <si>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</si>
  <si>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</si>
  <si>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</si>
  <si>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</si>
  <si>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</si>
  <si>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</si>
  <si>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</si>
  <si>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</si>
  <si>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</si>
  <si>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</si>
  <si>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</si>
  <si>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</si>
  <si>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</si>
  <si>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</si>
  <si>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</si>
  <si>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</si>
  <si>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</si>
  <si>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</si>
  <si>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</si>
  <si>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</si>
  <si>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</si>
  <si>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</si>
  <si>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</si>
  <si>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</si>
  <si>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</si>
  <si>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</si>
  <si>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</si>
  <si>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</si>
  <si>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</si>
  <si>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</si>
  <si>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</si>
  <si>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</si>
  <si>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</si>
  <si>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</si>
  <si>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</si>
  <si>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</si>
  <si>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</si>
  <si>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</si>
  <si>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</si>
  <si>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</si>
  <si>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</si>
  <si>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</si>
  <si>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</si>
  <si>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</si>
  <si>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</si>
  <si>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</si>
  <si>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</si>
  <si>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</si>
  <si>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</si>
  <si>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</si>
  <si>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</si>
  <si>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</si>
  <si>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</si>
  <si>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</si>
  <si>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</si>
  <si>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</si>
  <si>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</si>
  <si>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</si>
  <si>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</si>
  <si>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</si>
  <si>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</si>
  <si>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</si>
  <si>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</si>
  <si>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</si>
  <si>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</si>
  <si>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</si>
  <si>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</si>
  <si>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</si>
  <si>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</si>
  <si>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</si>
  <si>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</si>
  <si>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</si>
  <si>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</si>
  <si>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</si>
  <si>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</si>
  <si>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</si>
  <si>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</si>
  <si>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</si>
  <si>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</si>
  <si>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</si>
  <si>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</si>
  <si>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</si>
  <si>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</si>
  <si>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</si>
  <si>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</si>
  <si>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</si>
  <si>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</si>
  <si>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</si>
  <si>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</si>
  <si>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</si>
  <si>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</si>
  <si>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</si>
  <si>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</si>
  <si>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</si>
  <si>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</si>
  <si>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</si>
  <si>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</si>
  <si>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</si>
  <si>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</si>
  <si>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</si>
  <si>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</si>
  <si>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</si>
  <si>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</si>
  <si>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</si>
  <si>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</si>
  <si>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</si>
  <si>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</si>
  <si>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</si>
  <si>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</si>
  <si>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</si>
  <si>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</si>
  <si>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</si>
  <si>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</si>
  <si>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</si>
  <si>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</si>
  <si>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</si>
  <si>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</si>
  <si>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</si>
  <si>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</si>
  <si>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</si>
  <si>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</si>
  <si>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</si>
  <si>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</si>
  <si>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</si>
  <si>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</si>
  <si>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</si>
  <si>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</si>
  <si>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</si>
  <si>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</si>
  <si>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</si>
  <si>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</si>
  <si>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</si>
  <si>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</si>
  <si>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</si>
  <si>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</si>
  <si>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</si>
  <si>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</si>
  <si>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</si>
  <si>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</si>
  <si>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</si>
  <si>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</si>
  <si>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</si>
  <si>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</si>
  <si>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</si>
  <si>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</si>
  <si>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</si>
  <si>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</si>
  <si>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</si>
  <si>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</si>
  <si>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</si>
  <si>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</si>
  <si>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</si>
  <si>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</si>
  <si>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</si>
  <si>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</si>
  <si>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</si>
  <si>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</si>
  <si>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</si>
  <si>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</si>
  <si>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</si>
  <si>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</si>
  <si>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</si>
  <si>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</si>
  <si>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</si>
  <si>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</si>
  <si>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</si>
  <si>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</si>
  <si>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</si>
  <si>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</si>
  <si>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</si>
  <si>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</si>
  <si>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</si>
  <si>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</si>
  <si>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</si>
  <si>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</si>
  <si>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</si>
  <si>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</si>
  <si>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</si>
  <si>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</si>
  <si>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</si>
  <si>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</si>
  <si>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</si>
  <si>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</si>
  <si>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</si>
  <si>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</si>
  <si>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</si>
  <si>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</si>
  <si>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</si>
  <si>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</si>
  <si>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</si>
  <si>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</si>
  <si>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</si>
  <si>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</si>
  <si>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</si>
  <si>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</si>
  <si>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</si>
  <si>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</si>
  <si>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</si>
  <si>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</si>
  <si>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</si>
  <si>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</si>
  <si>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</si>
  <si>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</si>
  <si>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</si>
  <si>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</si>
  <si>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</si>
  <si>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</si>
  <si>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</si>
  <si>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</si>
  <si>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</si>
  <si>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</si>
  <si>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</si>
  <si>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</si>
  <si>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</si>
  <si>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</si>
  <si>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</si>
  <si>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</si>
  <si>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</si>
  <si>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</si>
  <si>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</si>
  <si>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</si>
  <si>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</si>
  <si>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</si>
  <si>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</si>
  <si>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</si>
  <si>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</si>
  <si>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</si>
  <si>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</si>
  <si>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</si>
  <si>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</si>
  <si>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</si>
  <si>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</si>
  <si>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</si>
  <si>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</si>
  <si>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</si>
  <si>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</si>
  <si>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</si>
  <si>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</si>
  <si>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</si>
  <si>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</si>
  <si>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</si>
  <si>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</si>
  <si>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</si>
  <si>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</si>
  <si>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</si>
  <si>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</si>
  <si>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</si>
  <si>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</si>
  <si>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</si>
  <si>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</si>
  <si>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</si>
  <si>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</si>
  <si>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</si>
  <si>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</si>
  <si>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</si>
  <si>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</si>
  <si>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</si>
  <si>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</si>
  <si>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</si>
  <si>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</si>
  <si>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</si>
  <si>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</si>
  <si>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</si>
  <si>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</si>
  <si>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</si>
  <si>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</si>
  <si>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</si>
  <si>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</si>
  <si>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</si>
  <si>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</si>
  <si>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</si>
  <si>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</si>
  <si>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</si>
  <si>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</si>
  <si>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</si>
  <si>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</si>
  <si>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</si>
  <si>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</si>
  <si>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</si>
  <si>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</si>
  <si>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</si>
  <si>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</si>
  <si>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</si>
  <si>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</si>
  <si>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</si>
  <si>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</si>
  <si>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</si>
  <si>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</si>
  <si>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</si>
  <si>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</si>
  <si>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</si>
  <si>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</si>
  <si>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</si>
  <si>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</si>
  <si>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</si>
  <si>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</si>
  <si>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</si>
  <si>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</si>
  <si>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</si>
  <si>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</si>
  <si>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</si>
  <si>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</si>
  <si>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</si>
  <si>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</si>
  <si>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</si>
  <si>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</si>
  <si>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</si>
  <si>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</si>
  <si>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</si>
  <si>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</si>
  <si>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</si>
  <si>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</si>
  <si>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</si>
  <si>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</si>
  <si>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</si>
  <si>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</si>
  <si>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</si>
  <si>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</si>
  <si>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</si>
  <si>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</si>
  <si>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</si>
  <si>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</si>
  <si>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</si>
  <si>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</si>
  <si>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</si>
  <si>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</si>
  <si>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</si>
  <si>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</si>
  <si>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</si>
  <si>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</si>
  <si>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</si>
  <si>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</si>
  <si>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</si>
  <si>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</si>
  <si>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</si>
  <si>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</si>
  <si>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</si>
  <si>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</si>
  <si>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</si>
  <si>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</si>
  <si>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</si>
  <si>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</si>
  <si>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</si>
  <si>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</si>
  <si>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</si>
  <si>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</si>
  <si>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</si>
  <si>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</si>
  <si>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</si>
  <si>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</si>
  <si>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</si>
  <si>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</si>
  <si>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</si>
  <si>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</si>
  <si>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</si>
  <si>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</si>
  <si>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</si>
  <si>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</si>
  <si>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</si>
  <si>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</si>
  <si>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</si>
  <si>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</si>
  <si>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</si>
  <si>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</si>
  <si>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</si>
  <si>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</si>
  <si>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</si>
  <si>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</si>
  <si>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</si>
  <si>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</si>
  <si>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</si>
  <si>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</si>
  <si>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</si>
  <si>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</si>
  <si>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</si>
  <si>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</si>
  <si>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</si>
  <si>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</si>
  <si>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</si>
  <si>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</si>
  <si>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</si>
  <si>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</si>
  <si>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</si>
  <si>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</si>
  <si>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</si>
  <si>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</si>
  <si>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</si>
  <si>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</si>
  <si>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</si>
  <si>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</si>
  <si>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</si>
  <si>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</si>
  <si>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</si>
  <si>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</si>
  <si>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</si>
  <si>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</si>
  <si>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</si>
  <si>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</si>
  <si>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</si>
  <si>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</si>
  <si>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</si>
  <si>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</si>
  <si>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</si>
  <si>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</si>
  <si>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</si>
  <si>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</si>
  <si>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</si>
  <si>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</si>
  <si>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</si>
  <si>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</si>
  <si>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</si>
  <si>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</si>
  <si>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</si>
  <si>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</si>
  <si>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</si>
  <si>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</si>
  <si>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</si>
  <si>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</si>
  <si>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</si>
  <si>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</si>
  <si>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</si>
  <si>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</si>
  <si>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</si>
  <si>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</si>
  <si>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</si>
  <si>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</si>
  <si>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</si>
  <si>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</si>
  <si>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</si>
  <si>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</si>
  <si>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</si>
  <si>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</si>
  <si>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</si>
  <si>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</si>
  <si>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</si>
  <si>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</si>
  <si>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</si>
  <si>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</si>
  <si>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</si>
  <si>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</si>
  <si>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</si>
  <si>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</si>
  <si>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</si>
  <si>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</si>
  <si>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</si>
  <si>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</si>
  <si>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</si>
  <si>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</si>
  <si>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</si>
  <si>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</si>
  <si>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</si>
  <si>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</si>
  <si>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</si>
  <si>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</si>
  <si>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</si>
  <si>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</si>
  <si>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</si>
  <si>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</si>
  <si>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</si>
  <si>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</si>
  <si>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</si>
  <si>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</si>
  <si>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</si>
  <si>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</si>
  <si>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</si>
  <si>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</si>
  <si>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</si>
  <si>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</si>
  <si>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</si>
  <si>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</si>
  <si>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</si>
  <si>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</si>
  <si>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</si>
  <si>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</si>
  <si>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</si>
  <si>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</si>
  <si>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</si>
  <si>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</si>
  <si>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</si>
  <si>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</si>
  <si>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</si>
  <si>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</si>
  <si>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</si>
  <si>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</si>
  <si>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</si>
  <si>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</si>
  <si>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</si>
  <si>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</si>
  <si>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</si>
  <si>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</si>
  <si>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</si>
  <si>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</si>
  <si>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</si>
  <si>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</si>
  <si>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</si>
  <si>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</si>
  <si>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</si>
  <si>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</si>
  <si>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</si>
  <si>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</si>
  <si>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</si>
  <si>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</si>
  <si>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</si>
  <si>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</si>
  <si>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</si>
  <si>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</si>
  <si>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</si>
  <si>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</si>
  <si>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</si>
  <si>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</si>
  <si>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</si>
  <si>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</si>
  <si>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</si>
  <si>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</si>
  <si>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</si>
  <si>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</si>
  <si>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</si>
  <si>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</si>
  <si>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</si>
  <si>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</si>
  <si>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</si>
  <si>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</si>
  <si>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</si>
  <si>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</si>
  <si>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</si>
  <si>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</si>
  <si>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</si>
  <si>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</si>
  <si>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</si>
  <si>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</si>
  <si>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</si>
  <si>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</si>
  <si>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</si>
  <si>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</si>
  <si>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</si>
  <si>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</si>
  <si>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</si>
  <si>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</si>
  <si>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</si>
  <si>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</si>
  <si>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</si>
  <si>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</si>
  <si>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</si>
  <si>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</si>
  <si>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</si>
  <si>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</si>
  <si>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</si>
  <si>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</si>
  <si>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</si>
  <si>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</si>
  <si>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</si>
  <si>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</si>
  <si>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</si>
  <si>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</si>
  <si>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</si>
  <si>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</si>
  <si>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</si>
  <si>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</si>
  <si>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</si>
  <si>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</si>
  <si>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</si>
  <si>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</si>
  <si>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</si>
  <si>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</si>
  <si>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</si>
  <si>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</si>
  <si>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</si>
  <si>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</si>
  <si>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</si>
  <si>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</si>
  <si>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</si>
  <si>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</si>
  <si>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</si>
  <si>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</si>
  <si>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</si>
  <si>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</si>
  <si>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</si>
  <si>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</si>
  <si>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</si>
  <si>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</si>
  <si>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</si>
  <si>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</si>
  <si>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</si>
  <si>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</si>
  <si>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</si>
  <si>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</si>
  <si>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</si>
  <si>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</si>
  <si>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</si>
  <si>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</si>
  <si>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</si>
  <si>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</si>
  <si>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</si>
  <si>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</si>
  <si>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</si>
  <si>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</si>
  <si>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</si>
  <si>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</si>
  <si>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</si>
  <si>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</si>
  <si>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</si>
  <si>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</si>
  <si>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</si>
  <si>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</si>
  <si>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</si>
  <si>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</si>
  <si>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</si>
  <si>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</si>
  <si>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</si>
  <si>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</si>
  <si>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</si>
  <si>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</si>
  <si>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</si>
  <si>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</si>
  <si>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</si>
  <si>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</si>
  <si>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</si>
  <si>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</si>
  <si>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</si>
  <si>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</si>
  <si>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</si>
  <si>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</si>
  <si>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</si>
  <si>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</si>
  <si>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</si>
  <si>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</si>
  <si>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</si>
  <si>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</si>
  <si>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</si>
  <si>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</si>
  <si>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</si>
  <si>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</si>
  <si>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</si>
  <si>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</si>
  <si>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</si>
  <si>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</si>
  <si>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</si>
  <si>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</si>
  <si>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</si>
  <si>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</si>
  <si>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</si>
  <si>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</si>
  <si>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</si>
  <si>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</si>
  <si>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</si>
  <si>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</si>
  <si>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</si>
  <si>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</si>
  <si>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</si>
  <si>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</si>
  <si>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</si>
  <si>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</si>
  <si>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</si>
  <si>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</si>
  <si>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</si>
  <si>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</si>
  <si>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</si>
  <si>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</si>
  <si>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</si>
  <si>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</si>
  <si>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</si>
  <si>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</si>
  <si>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</si>
  <si>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</si>
  <si>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</si>
  <si>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</si>
  <si>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</si>
  <si>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</si>
  <si>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</si>
  <si>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</si>
  <si>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</si>
  <si>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</si>
  <si>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</si>
  <si>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</si>
  <si>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</si>
  <si>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</si>
  <si>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</si>
  <si>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</si>
  <si>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</si>
  <si>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</si>
  <si>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</si>
  <si>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</si>
  <si>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</si>
  <si>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</si>
  <si>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</si>
  <si>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</si>
  <si>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</si>
  <si>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</si>
  <si>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</si>
  <si>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</si>
  <si>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</si>
  <si>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</si>
  <si>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</si>
  <si>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</si>
  <si>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</si>
  <si>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</si>
  <si>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</si>
  <si>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</si>
  <si>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</si>
  <si>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</si>
  <si>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</si>
  <si>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</si>
  <si>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</si>
  <si>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</si>
  <si>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</si>
  <si>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</si>
  <si>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</si>
  <si>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</si>
  <si>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</si>
  <si>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</si>
  <si>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</si>
  <si>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</si>
  <si>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</si>
  <si>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</si>
  <si>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</si>
  <si>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</si>
  <si>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</si>
  <si>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</si>
  <si>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</si>
  <si>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</si>
  <si>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</si>
  <si>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</si>
  <si>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</si>
  <si>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</si>
  <si>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</si>
  <si>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</si>
  <si>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</si>
  <si>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</si>
  <si>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</si>
  <si>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</si>
  <si>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</si>
  <si>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</si>
  <si>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</si>
  <si>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</si>
  <si>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</si>
  <si>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</si>
  <si>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</si>
  <si>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</si>
  <si>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</si>
  <si>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</si>
  <si>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</si>
  <si>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</si>
  <si>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</si>
  <si>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</si>
  <si>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</si>
  <si>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</si>
  <si>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</si>
  <si>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</si>
  <si>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</si>
  <si>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</si>
  <si>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</si>
  <si>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</si>
  <si>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</si>
  <si>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</si>
  <si>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</si>
  <si>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</si>
  <si>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</si>
  <si>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</si>
  <si>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</si>
  <si>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</si>
  <si>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</si>
  <si>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</si>
  <si>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</si>
  <si>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</si>
  <si>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</si>
  <si>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</si>
  <si>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</si>
  <si>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</si>
  <si>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</si>
  <si>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</si>
  <si>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</si>
  <si>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</si>
  <si>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</si>
  <si>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</si>
  <si>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</si>
  <si>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</si>
  <si>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</si>
  <si>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</si>
  <si>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</si>
  <si>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</si>
  <si>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</si>
  <si>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</si>
  <si>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</si>
  <si>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</si>
  <si>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</si>
  <si>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</si>
  <si>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</si>
  <si>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</si>
  <si>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</si>
  <si>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</si>
  <si>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</si>
  <si>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</si>
  <si>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</si>
  <si>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</si>
  <si>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</si>
  <si>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</si>
  <si>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</si>
  <si>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</si>
  <si>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</si>
  <si>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</si>
  <si>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</si>
  <si>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</si>
  <si>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</si>
  <si>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</si>
  <si>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</si>
  <si>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</si>
  <si>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</si>
  <si>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</si>
  <si>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</si>
  <si>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</si>
  <si>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</si>
  <si>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</si>
  <si>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</si>
  <si>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</si>
  <si>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</si>
  <si>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</si>
  <si>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</si>
  <si>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</si>
  <si>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</si>
  <si>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</si>
  <si>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</si>
  <si>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</si>
  <si>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</si>
  <si>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</si>
  <si>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</si>
  <si>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</si>
  <si>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</si>
  <si>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</si>
  <si>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</si>
  <si>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</si>
  <si>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</si>
  <si>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</si>
  <si>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</si>
  <si>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</si>
  <si>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</si>
  <si>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</si>
  <si>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</si>
  <si>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</si>
  <si>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</si>
  <si>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</si>
  <si>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</si>
  <si>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</si>
  <si>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</si>
  <si>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</si>
  <si>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</si>
  <si>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</si>
  <si>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</si>
  <si>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</si>
  <si>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</si>
  <si>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</si>
  <si>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</si>
  <si>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</si>
  <si>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</si>
  <si>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</si>
  <si>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</si>
  <si>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</si>
  <si>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</si>
  <si>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</si>
  <si>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</si>
  <si>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</si>
  <si>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</si>
  <si>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</si>
  <si>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</si>
  <si>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</si>
  <si>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</si>
  <si>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</si>
  <si>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</si>
  <si>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</si>
  <si>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</si>
  <si>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</si>
  <si>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</si>
  <si>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</si>
  <si>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</si>
  <si>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</si>
  <si>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</si>
  <si>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</si>
  <si>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</si>
  <si>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</si>
  <si>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</si>
  <si>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</si>
  <si>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</si>
  <si>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</si>
  <si>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</si>
  <si>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</si>
  <si>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</si>
  <si>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</si>
  <si>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</si>
  <si>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</si>
  <si>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</si>
  <si>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</si>
  <si>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</si>
  <si>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</si>
  <si>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</si>
  <si>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</si>
  <si>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</si>
  <si>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</si>
  <si>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</si>
  <si>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</si>
  <si>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</si>
  <si>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</si>
  <si>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</si>
  <si>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</si>
  <si>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</si>
  <si>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</si>
  <si>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</si>
  <si>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</si>
  <si>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</si>
  <si>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</si>
  <si>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</si>
  <si>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</si>
  <si>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</si>
  <si>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</si>
  <si>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</si>
  <si>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</si>
  <si>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</si>
  <si>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</si>
  <si>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</si>
  <si>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</si>
  <si>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</si>
  <si>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</si>
  <si>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</si>
  <si>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</si>
  <si>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</si>
  <si>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</si>
  <si>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</si>
  <si>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</si>
  <si>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</si>
  <si>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</si>
  <si>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</si>
  <si>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</si>
  <si>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</si>
  <si>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</si>
  <si>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</si>
  <si>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</si>
  <si>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</si>
  <si>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</si>
  <si>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</si>
  <si>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</si>
  <si>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</si>
  <si>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</si>
  <si>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</si>
  <si>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</si>
  <si>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</si>
  <si>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</si>
  <si>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</si>
  <si>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</si>
  <si>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</si>
  <si>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</si>
  <si>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</si>
  <si>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</si>
  <si>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</si>
  <si>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</si>
  <si>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</si>
  <si>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</si>
  <si>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</si>
  <si>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</si>
  <si>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</si>
  <si>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</si>
  <si>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</si>
  <si>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</si>
  <si>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</si>
  <si>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</si>
  <si>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</si>
  <si>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</si>
  <si>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</si>
  <si>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</si>
  <si>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</si>
  <si>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</si>
  <si>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</si>
  <si>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</si>
  <si>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</si>
  <si>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</si>
  <si>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</si>
  <si>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</si>
  <si>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</si>
  <si>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</si>
  <si>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</si>
  <si>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</si>
  <si>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</si>
  <si>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</si>
  <si>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</si>
  <si>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</si>
  <si>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</si>
  <si>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</si>
  <si>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</si>
  <si>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</si>
  <si>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</si>
  <si>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</si>
  <si>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</si>
  <si>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</si>
  <si>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</si>
  <si>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</si>
  <si>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</si>
  <si>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</si>
  <si>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</si>
  <si>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</si>
  <si>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</si>
  <si>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</si>
  <si>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</si>
  <si>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</si>
  <si>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</si>
  <si>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</si>
  <si>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</si>
  <si>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</si>
  <si>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</si>
  <si>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</si>
  <si>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</si>
  <si>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</si>
  <si>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</si>
  <si>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</si>
  <si>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</si>
  <si>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</si>
  <si>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</si>
  <si>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</si>
  <si>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</si>
  <si>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</si>
  <si>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</si>
  <si>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</si>
  <si>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</si>
  <si>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</si>
  <si>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</si>
  <si>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</si>
  <si>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</si>
  <si>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</si>
  <si>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</si>
  <si>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</si>
  <si>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</si>
  <si>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</si>
  <si>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</si>
  <si>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</si>
  <si>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</si>
  <si>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</si>
  <si>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</si>
  <si>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</si>
  <si>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</si>
  <si>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</si>
  <si>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</si>
  <si>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</si>
  <si>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</si>
  <si>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</si>
  <si>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</si>
  <si>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</si>
  <si>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</si>
  <si>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</si>
  <si>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</si>
  <si>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</si>
  <si>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</si>
  <si>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</si>
  <si>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</si>
  <si>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</si>
  <si>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</si>
  <si>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</si>
  <si>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</si>
  <si>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</si>
  <si>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</si>
  <si>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</si>
  <si>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</si>
  <si>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</si>
  <si>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</si>
  <si>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</si>
  <si>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</si>
  <si>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</si>
  <si>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</si>
  <si>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</si>
  <si>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</si>
  <si>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</si>
  <si>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</si>
  <si>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</si>
  <si>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</si>
  <si>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</si>
  <si>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</si>
  <si>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</si>
  <si>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</si>
  <si>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</si>
  <si>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</si>
  <si>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</si>
  <si>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</si>
  <si>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</si>
  <si>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</si>
  <si>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</si>
  <si>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</si>
  <si>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</si>
  <si>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</si>
  <si>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</si>
  <si>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</si>
  <si>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</si>
  <si>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</si>
  <si>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</si>
  <si>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</si>
  <si>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</si>
  <si>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</si>
  <si>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</si>
  <si>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</si>
  <si>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</si>
  <si>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</si>
  <si>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</si>
  <si>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</si>
  <si>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</si>
  <si>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</si>
  <si>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</si>
  <si>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</si>
  <si>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</si>
  <si>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</si>
  <si>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</si>
  <si>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</si>
  <si>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</si>
  <si>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</si>
  <si>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</si>
  <si>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</si>
  <si>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</si>
  <si>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</si>
  <si>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</si>
  <si>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</si>
  <si>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</si>
  <si>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</si>
  <si>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</si>
  <si>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</si>
  <si>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</si>
  <si>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</si>
  <si>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</si>
  <si>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</si>
  <si>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</si>
  <si>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</si>
  <si>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</si>
  <si>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</si>
  <si>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</si>
  <si>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</si>
  <si>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</si>
  <si>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</si>
  <si>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</si>
  <si>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</si>
  <si>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</si>
  <si>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</si>
  <si>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</si>
  <si>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</si>
  <si>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</si>
  <si>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</si>
  <si>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</si>
  <si>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</si>
  <si>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</si>
  <si>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</si>
  <si>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</si>
  <si>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</si>
  <si>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</si>
  <si>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</si>
  <si>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</si>
  <si>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</si>
  <si>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</si>
  <si>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</si>
  <si>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</si>
  <si>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</si>
  <si>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</si>
  <si>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</si>
  <si>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</si>
  <si>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</si>
  <si>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</si>
  <si>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</si>
  <si>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</si>
  <si>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</si>
  <si>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</si>
  <si>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</si>
  <si>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</si>
  <si>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</si>
  <si>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</si>
  <si>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</si>
  <si>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</si>
  <si>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</si>
  <si>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</si>
  <si>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</si>
  <si>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</si>
  <si>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</si>
  <si>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</si>
  <si>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</si>
  <si>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</si>
  <si>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</si>
  <si>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</si>
  <si>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</si>
  <si>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</si>
  <si>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</si>
  <si>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</si>
  <si>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</si>
  <si>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</si>
  <si>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</si>
  <si>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</si>
  <si>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</si>
  <si>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</si>
  <si>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</si>
  <si>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</si>
  <si>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</si>
  <si>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</si>
  <si>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</si>
  <si>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</si>
  <si>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</si>
  <si>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</si>
  <si>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</si>
  <si>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</si>
  <si>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</si>
  <si>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</si>
  <si>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</si>
  <si>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</si>
  <si>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</si>
  <si>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</si>
  <si>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</si>
  <si>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</si>
  <si>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</si>
  <si>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</si>
  <si>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</si>
  <si>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</si>
  <si>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</si>
  <si>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</si>
  <si>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</si>
  <si>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</si>
  <si>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</si>
  <si>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</si>
  <si>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</si>
  <si>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</si>
  <si>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</si>
  <si>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</si>
  <si>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</si>
  <si>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</si>
  <si>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</si>
  <si>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</si>
  <si>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</si>
  <si>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</si>
  <si>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</si>
  <si>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</si>
  <si>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</si>
  <si>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</si>
  <si>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</si>
  <si>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</si>
  <si>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</si>
  <si>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</si>
  <si>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</si>
  <si>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</si>
  <si>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</si>
  <si>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</si>
  <si>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</si>
  <si>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</si>
  <si>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</si>
  <si>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</si>
  <si>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</si>
  <si>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</si>
  <si>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</si>
  <si>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</si>
  <si>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</si>
  <si>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</si>
  <si>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</si>
  <si>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</si>
  <si>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</si>
  <si>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</si>
  <si>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</si>
  <si>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</si>
  <si>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</si>
  <si>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</si>
  <si>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</si>
  <si>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</si>
  <si>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</si>
  <si>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</si>
  <si>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</si>
  <si>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</si>
  <si>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</si>
  <si>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</si>
  <si>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</si>
  <si>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</si>
  <si>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</si>
  <si>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</si>
  <si>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</si>
  <si>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</si>
  <si>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</si>
  <si>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</si>
  <si>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</si>
  <si>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</si>
  <si>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</si>
  <si>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</si>
  <si>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</si>
  <si>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</si>
  <si>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</si>
  <si>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</si>
  <si>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</si>
  <si>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</si>
  <si>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</si>
  <si>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</si>
  <si>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</si>
  <si>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</si>
  <si>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</si>
  <si>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</si>
  <si>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</si>
  <si>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</si>
  <si>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</si>
  <si>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</si>
  <si>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</si>
  <si>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</si>
  <si>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</si>
  <si>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</si>
  <si>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</si>
  <si>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</si>
  <si>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</si>
  <si>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</si>
  <si>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</si>
  <si>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</si>
  <si>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</si>
  <si>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</si>
  <si>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</si>
  <si>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</si>
  <si>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</si>
  <si>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</si>
  <si>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</si>
  <si>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</si>
  <si>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</si>
  <si>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</si>
  <si>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</si>
  <si>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</si>
  <si>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</si>
  <si>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</si>
  <si>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</si>
  <si>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</si>
  <si>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</si>
  <si>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</si>
  <si>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</si>
  <si>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</si>
  <si>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</si>
  <si>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</si>
  <si>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</si>
  <si>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</si>
  <si>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</si>
  <si>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</si>
  <si>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</si>
  <si>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</si>
  <si>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</si>
  <si>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</si>
  <si>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</si>
  <si>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</si>
  <si>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</si>
  <si>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</si>
  <si>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</si>
  <si>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</si>
  <si>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</si>
  <si>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</si>
  <si>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</si>
  <si>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</si>
  <si>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</si>
  <si>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</si>
  <si>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</si>
  <si>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</si>
  <si>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</si>
  <si>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</si>
  <si>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</si>
  <si>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</si>
  <si>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</si>
  <si>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</si>
  <si>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</si>
  <si>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</si>
  <si>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</si>
  <si>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</si>
  <si>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</si>
  <si>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</si>
  <si>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</si>
  <si>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</si>
  <si>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</si>
  <si>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</si>
  <si>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</si>
  <si>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</si>
  <si>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</si>
  <si>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</si>
  <si>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</si>
  <si>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</si>
  <si>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</si>
  <si>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</si>
  <si>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</si>
  <si>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</si>
  <si>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</si>
  <si>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</si>
  <si>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</si>
  <si>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</si>
  <si>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</si>
  <si>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</si>
  <si>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</si>
  <si>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</si>
  <si>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</si>
  <si>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</si>
  <si>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</si>
  <si>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</si>
  <si>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</si>
  <si>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</si>
  <si>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</si>
  <si>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</si>
  <si>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</si>
  <si>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</si>
  <si>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</si>
  <si>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</si>
  <si>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</si>
  <si>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</si>
  <si>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</si>
  <si>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</si>
  <si>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</si>
  <si>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</si>
  <si>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</si>
  <si>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</si>
  <si>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</si>
  <si>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</si>
  <si>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</si>
  <si>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</si>
  <si>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</si>
  <si>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</si>
  <si>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</si>
  <si>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</si>
  <si>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</si>
  <si>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</si>
  <si>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</si>
  <si>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</si>
  <si>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</si>
  <si>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</si>
  <si>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</si>
  <si>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</si>
  <si>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</si>
  <si>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</si>
  <si>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</si>
  <si>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</si>
  <si>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</si>
  <si>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</si>
  <si>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</si>
  <si>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</si>
  <si>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</si>
  <si>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</si>
  <si>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</si>
  <si>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</si>
  <si>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</si>
  <si>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</si>
  <si>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</si>
  <si>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</si>
  <si>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</si>
  <si>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</si>
  <si>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</si>
  <si>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</si>
  <si>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</si>
  <si>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</si>
  <si>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</si>
  <si>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</si>
  <si>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</si>
  <si>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</si>
  <si>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</si>
  <si>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</si>
  <si>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</si>
  <si>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</si>
  <si>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</si>
  <si>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</si>
  <si>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</si>
  <si>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</si>
  <si>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</si>
  <si>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</si>
  <si>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</si>
  <si>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</si>
  <si>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</si>
  <si>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</si>
  <si>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</si>
  <si>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</si>
  <si>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</si>
  <si>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</si>
  <si>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</si>
  <si>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</si>
  <si>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</si>
  <si>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</si>
  <si>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</si>
  <si>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</si>
  <si>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</si>
  <si>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</si>
  <si>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</si>
  <si>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</si>
  <si>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</si>
  <si>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</si>
  <si>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</si>
  <si>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</si>
  <si>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</si>
  <si>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</si>
  <si>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</si>
  <si>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</si>
  <si>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</si>
  <si>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</si>
  <si>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</si>
  <si>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</si>
  <si>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</si>
  <si>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</si>
  <si>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</si>
  <si>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</si>
  <si>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</si>
  <si>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</si>
  <si>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</si>
  <si>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</si>
  <si>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</si>
  <si>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</si>
  <si>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</si>
  <si>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</si>
  <si>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</si>
  <si>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</si>
  <si>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</si>
  <si>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</si>
  <si>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</si>
  <si>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</si>
  <si>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</si>
  <si>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</si>
  <si>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</si>
  <si>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</si>
  <si>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</si>
  <si>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</si>
  <si>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</si>
  <si>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</si>
  <si>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</si>
  <si>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</si>
  <si>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</si>
  <si>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</si>
  <si>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</si>
  <si>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</si>
  <si>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</si>
  <si>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</si>
  <si>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</si>
  <si>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</si>
  <si>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</si>
  <si>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</si>
  <si>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</si>
  <si>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</si>
  <si>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</si>
  <si>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</si>
  <si>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</si>
  <si>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</si>
  <si>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</si>
  <si>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</si>
  <si>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</si>
  <si>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</si>
  <si>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</si>
  <si>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</si>
  <si>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</si>
  <si>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</si>
  <si>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</si>
  <si>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</si>
  <si>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</si>
  <si>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</si>
  <si>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</si>
  <si>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</si>
  <si>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</si>
  <si>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</si>
  <si>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</si>
  <si>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</si>
  <si>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</si>
  <si>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</si>
  <si>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</si>
  <si>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</si>
  <si>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</si>
  <si>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</si>
  <si>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</si>
  <si>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</si>
  <si>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</si>
  <si>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</si>
  <si>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</si>
  <si>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</si>
  <si>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</si>
  <si>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</si>
  <si>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</si>
  <si>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</si>
  <si>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</si>
  <si>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</si>
  <si>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</si>
  <si>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</si>
  <si>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</si>
  <si>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</si>
  <si>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</si>
  <si>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</si>
  <si>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</si>
  <si>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</si>
  <si>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</si>
  <si>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</si>
  <si>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</si>
  <si>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</si>
  <si>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</si>
  <si>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</si>
  <si>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</si>
  <si>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</si>
  <si>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</si>
  <si>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</si>
  <si>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</si>
  <si>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</si>
  <si>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</si>
  <si>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</si>
  <si>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</si>
  <si>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</si>
  <si>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</si>
  <si>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</si>
  <si>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</si>
  <si>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</si>
  <si>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</si>
  <si>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</si>
  <si>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</si>
  <si>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</si>
  <si>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</si>
  <si>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</si>
  <si>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</si>
  <si>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</si>
  <si>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</si>
  <si>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</si>
  <si>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</si>
  <si>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</si>
  <si>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</si>
  <si>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</si>
  <si>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</si>
  <si>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</si>
  <si>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</si>
  <si>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</si>
  <si>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</si>
  <si>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</si>
  <si>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</si>
  <si>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</si>
  <si>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</si>
  <si>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</si>
  <si>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</si>
  <si>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</si>
  <si>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</si>
  <si>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</si>
  <si>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</si>
  <si>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</si>
  <si>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</si>
  <si>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</si>
  <si>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</si>
  <si>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</si>
  <si>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</si>
  <si>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</si>
  <si>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</si>
  <si>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</si>
  <si>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</si>
  <si>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</si>
  <si>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</si>
  <si>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</si>
  <si>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</si>
  <si>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</si>
  <si>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</si>
  <si>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</si>
  <si>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</si>
  <si>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</si>
  <si>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</si>
  <si>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</si>
  <si>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</si>
  <si>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</si>
  <si>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</si>
  <si>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</si>
  <si>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</si>
  <si>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</si>
  <si>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</si>
  <si>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</si>
  <si>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</si>
  <si>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</si>
  <si>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</si>
  <si>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</si>
  <si>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</si>
  <si>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</si>
  <si>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</si>
  <si>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</si>
  <si>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</si>
  <si>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</si>
  <si>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</si>
  <si>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</si>
  <si>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</si>
  <si>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</si>
  <si>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</si>
  <si>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</si>
  <si>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</si>
  <si>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</si>
  <si>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</si>
  <si>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</si>
  <si>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</si>
  <si>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</si>
  <si>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</si>
  <si>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</si>
  <si>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</si>
  <si>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</si>
  <si>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</si>
  <si>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</si>
  <si>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</si>
  <si>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</si>
  <si>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</si>
  <si>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</si>
  <si>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</si>
  <si>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</si>
  <si>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</si>
  <si>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</si>
  <si>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</si>
  <si>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</si>
  <si>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</si>
  <si>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</si>
  <si>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</si>
  <si>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</si>
  <si>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</si>
  <si>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</si>
  <si>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</si>
  <si>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</si>
  <si>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</si>
  <si>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</si>
  <si>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</si>
  <si>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</si>
  <si>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</si>
  <si>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</si>
  <si>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</si>
  <si>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</si>
  <si>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</si>
  <si>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</si>
  <si>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</si>
  <si>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</si>
  <si>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</si>
  <si>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</si>
  <si>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</si>
  <si>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</si>
  <si>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</si>
  <si>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</si>
  <si>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</si>
  <si>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</si>
  <si>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</si>
  <si>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</si>
  <si>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</si>
  <si>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</si>
  <si>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</si>
  <si>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</si>
  <si>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</si>
  <si>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</si>
  <si>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</si>
  <si>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</si>
  <si>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</si>
  <si>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</si>
  <si>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</si>
  <si>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</si>
  <si>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</si>
  <si>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</si>
  <si>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</si>
  <si>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</si>
  <si>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</si>
  <si>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</si>
  <si>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</si>
  <si>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</si>
  <si>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</si>
  <si>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</si>
  <si>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</si>
  <si>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</si>
  <si>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</si>
  <si>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</si>
  <si>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</si>
  <si>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</si>
  <si>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</si>
  <si>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</si>
  <si>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</si>
  <si>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</si>
  <si>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</si>
  <si>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</si>
  <si>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</si>
  <si>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</si>
  <si>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</si>
  <si>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</si>
  <si>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</si>
  <si>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</si>
  <si>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</si>
  <si>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</si>
  <si>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</si>
  <si>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</si>
  <si>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</si>
  <si>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</si>
  <si>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</si>
  <si>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</si>
  <si>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</si>
  <si>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</si>
  <si>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</si>
  <si>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</si>
  <si>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</si>
  <si>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</si>
  <si>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</si>
  <si>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</si>
  <si>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</si>
  <si>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</si>
  <si>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</si>
  <si>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</si>
  <si>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</si>
  <si>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</si>
  <si>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</si>
  <si>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</si>
  <si>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</si>
  <si>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</si>
  <si>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</si>
  <si>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</si>
  <si>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</si>
  <si>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</si>
  <si>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</si>
  <si>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</si>
  <si>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</si>
  <si>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</si>
  <si>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</si>
  <si>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</si>
  <si>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</si>
  <si>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</si>
  <si>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</si>
  <si>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</si>
  <si>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</si>
  <si>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</si>
  <si>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</si>
  <si>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</si>
  <si>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</si>
  <si>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</si>
  <si>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</si>
  <si>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</si>
  <si>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</si>
  <si>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</si>
  <si>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</si>
  <si>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</si>
  <si>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</si>
  <si>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</si>
  <si>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</si>
  <si>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</si>
  <si>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</si>
  <si>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</si>
  <si>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</si>
  <si>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</si>
  <si>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</si>
  <si>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</si>
  <si>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</si>
  <si>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</si>
  <si>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</si>
  <si>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</si>
  <si>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</si>
  <si>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</si>
  <si>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</si>
  <si>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</si>
  <si>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</si>
  <si>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</si>
  <si>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</si>
  <si>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</si>
  <si>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</si>
  <si>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</si>
  <si>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</si>
  <si>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</si>
  <si>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</si>
  <si>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</si>
  <si>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</si>
  <si>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</si>
  <si>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</si>
  <si>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</si>
  <si>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</si>
  <si>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</si>
  <si>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</si>
  <si>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</si>
  <si>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</si>
  <si>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</si>
  <si>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</si>
  <si>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</si>
  <si>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</si>
  <si>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</si>
  <si>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</si>
  <si>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</si>
  <si>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</si>
  <si>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</si>
  <si>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</si>
  <si>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</si>
  <si>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</si>
  <si>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</si>
  <si>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</si>
  <si>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</si>
  <si>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</si>
  <si>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</si>
  <si>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</si>
  <si>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</si>
  <si>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</si>
  <si>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</si>
  <si>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</si>
  <si>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</si>
  <si>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</si>
  <si>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</si>
  <si>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</si>
  <si>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</si>
  <si>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</si>
  <si>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</si>
  <si>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</si>
  <si>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</si>
  <si>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</si>
  <si>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</si>
  <si>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</si>
  <si>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</si>
  <si>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</si>
  <si>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</si>
  <si>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</si>
  <si>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</si>
  <si>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</si>
  <si>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</si>
  <si>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</si>
  <si>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</si>
  <si>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</si>
  <si>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</si>
  <si>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</si>
  <si>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</si>
  <si>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</si>
  <si>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</si>
  <si>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</si>
  <si>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</si>
  <si>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</si>
  <si>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</si>
  <si>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</si>
  <si>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</si>
  <si>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</si>
  <si>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</si>
  <si>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</si>
  <si>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</si>
  <si>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</si>
  <si>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</si>
  <si>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</si>
  <si>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</si>
  <si>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</si>
  <si>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</si>
  <si>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</si>
  <si>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</si>
  <si>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</si>
  <si>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</si>
  <si>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</si>
  <si>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</si>
  <si>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</si>
  <si>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</si>
  <si>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</si>
  <si>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</si>
  <si>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</si>
  <si>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</si>
  <si>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</si>
  <si>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</si>
  <si>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</si>
  <si>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</si>
  <si>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</si>
  <si>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</si>
  <si>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</si>
  <si>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</si>
  <si>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</si>
  <si>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</si>
  <si>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</si>
  <si>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</si>
  <si>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</si>
  <si>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</si>
  <si>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</si>
  <si>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</si>
  <si>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</si>
  <si>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</si>
  <si>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</si>
  <si>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</si>
  <si>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</si>
  <si>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</si>
  <si>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</si>
  <si>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</si>
  <si>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</si>
  <si>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</si>
  <si>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</si>
  <si>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</si>
  <si>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</si>
  <si>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</si>
  <si>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</si>
  <si>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</si>
  <si>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</si>
  <si>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</si>
  <si>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</si>
  <si>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</si>
  <si>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</si>
  <si>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</si>
  <si>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</si>
  <si>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</si>
  <si>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</si>
  <si>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</si>
  <si>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</si>
  <si>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</si>
  <si>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</si>
  <si>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</si>
  <si>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</si>
  <si>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</si>
  <si>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</si>
  <si>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</si>
  <si>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</si>
  <si>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</si>
  <si>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</si>
  <si>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</si>
  <si>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</si>
  <si>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</si>
  <si>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</si>
  <si>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</si>
  <si>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</si>
  <si>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</si>
  <si>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</si>
  <si>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</si>
  <si>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</si>
  <si>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</si>
  <si>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</si>
  <si>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</si>
  <si>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</si>
  <si>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</si>
  <si>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</si>
  <si>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</si>
  <si>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</si>
  <si>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</si>
  <si>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</si>
  <si>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</si>
  <si>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</si>
  <si>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</si>
  <si>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</si>
  <si>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</si>
  <si>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</si>
  <si>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</si>
  <si>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</si>
  <si>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</si>
  <si>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</si>
  <si>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</si>
  <si>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</si>
  <si>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</si>
  <si>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</si>
  <si>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</si>
  <si>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</si>
  <si>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</si>
  <si>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</si>
  <si>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</si>
  <si>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</si>
  <si>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</si>
  <si>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</si>
  <si>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</si>
  <si>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</si>
  <si>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</si>
  <si>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</si>
  <si>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</si>
  <si>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</si>
  <si>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</si>
  <si>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</si>
  <si>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</si>
  <si>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</si>
  <si>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</si>
  <si>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</si>
  <si>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</si>
  <si>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</si>
  <si>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</si>
  <si>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</si>
  <si>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</si>
  <si>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</si>
  <si>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</si>
  <si>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</si>
  <si>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</si>
  <si>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</si>
  <si>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</si>
  <si>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</si>
  <si>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</si>
  <si>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</si>
  <si>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</si>
  <si>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</si>
  <si>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</si>
  <si>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</si>
  <si>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</si>
  <si>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</si>
  <si>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</si>
  <si>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</si>
  <si>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</si>
  <si>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</si>
  <si>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</si>
  <si>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</si>
  <si>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</si>
  <si>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</si>
  <si>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</si>
  <si>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</si>
  <si>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</si>
  <si>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</si>
  <si>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</si>
  <si>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</si>
  <si>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</si>
  <si>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</si>
  <si>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</si>
  <si>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</si>
  <si>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</si>
  <si>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</si>
  <si>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</si>
  <si>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</si>
  <si>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</si>
  <si>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</si>
  <si>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</si>
  <si>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</si>
  <si>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</si>
  <si>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</si>
  <si>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</si>
  <si>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</si>
  <si>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</si>
  <si>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</si>
  <si>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</si>
  <si>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</si>
  <si>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</si>
  <si>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</si>
  <si>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</si>
  <si>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</si>
  <si>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</si>
  <si>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</si>
  <si>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</si>
  <si>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</si>
  <si>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</si>
  <si>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</si>
  <si>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</si>
  <si>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</si>
  <si>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</si>
  <si>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</si>
  <si>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</si>
  <si>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</si>
  <si>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</si>
  <si>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</si>
  <si>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</si>
  <si>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</si>
  <si>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</si>
  <si>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</si>
  <si>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</si>
  <si>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</si>
  <si>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</si>
  <si>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</si>
  <si>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</si>
  <si>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</si>
  <si>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</si>
  <si>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</si>
  <si>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</si>
  <si>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</si>
  <si>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</si>
  <si>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</si>
  <si>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</si>
  <si>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</si>
  <si>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</si>
  <si>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</si>
  <si>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</si>
  <si>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</si>
  <si>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</si>
  <si>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</si>
  <si>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</si>
  <si>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</si>
  <si>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</si>
  <si>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</si>
  <si>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</si>
  <si>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</si>
  <si>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</si>
  <si>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</si>
  <si>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</si>
  <si>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</si>
  <si>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</si>
  <si>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</si>
  <si>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</si>
  <si>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</si>
  <si>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</si>
  <si>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</si>
  <si>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</si>
  <si>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</si>
  <si>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</si>
  <si>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</si>
  <si>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</si>
  <si>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</si>
  <si>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</si>
  <si>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</si>
  <si>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</si>
  <si>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</si>
  <si>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</si>
  <si>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</si>
  <si>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</si>
  <si>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</si>
  <si>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</si>
  <si>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</si>
  <si>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</si>
  <si>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</si>
  <si>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</si>
  <si>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</si>
  <si>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</si>
  <si>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</si>
  <si>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</si>
  <si>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</si>
  <si>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</si>
  <si>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</si>
  <si>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</si>
  <si>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</si>
  <si>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</si>
  <si>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</si>
  <si>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</si>
  <si>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</si>
  <si>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</si>
  <si>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</si>
  <si>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</si>
  <si>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</si>
  <si>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</si>
  <si>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</si>
  <si>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</si>
  <si>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</si>
  <si>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</si>
  <si>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</si>
  <si>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</si>
  <si>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</si>
  <si>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</si>
  <si>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</si>
  <si>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</si>
  <si>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</si>
  <si>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</si>
  <si>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</si>
  <si>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</si>
  <si>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</si>
  <si>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</si>
  <si>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</si>
  <si>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</si>
  <si>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</si>
  <si>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</si>
  <si>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</si>
  <si>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</si>
  <si>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</si>
  <si>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</si>
  <si>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</si>
  <si>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</si>
  <si>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</si>
  <si>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</si>
  <si>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</si>
  <si>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</si>
  <si>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</si>
  <si>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</si>
  <si>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</si>
  <si>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</si>
  <si>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</si>
  <si>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</si>
  <si>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</si>
  <si>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</si>
  <si>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</si>
  <si>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</si>
  <si>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</si>
  <si>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</si>
  <si>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</si>
  <si>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</si>
  <si>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</si>
  <si>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</si>
  <si>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</si>
  <si>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</si>
  <si>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</si>
  <si>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</si>
  <si>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</si>
  <si>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</si>
  <si>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</si>
  <si>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</si>
  <si>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</si>
  <si>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</si>
  <si>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</si>
  <si>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</si>
  <si>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</si>
  <si>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</si>
  <si>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</si>
  <si>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</si>
  <si>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</si>
  <si>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</si>
  <si>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</si>
  <si>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</si>
  <si>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</si>
  <si>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</si>
  <si>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</si>
  <si>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</si>
  <si>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</si>
  <si>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</si>
  <si>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</si>
  <si>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</si>
  <si>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</si>
  <si>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</si>
  <si>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</si>
  <si>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</si>
  <si>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</si>
  <si>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</si>
  <si>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</si>
  <si>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</si>
  <si>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</si>
  <si>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</si>
  <si>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</si>
  <si>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</si>
  <si>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</si>
  <si>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</si>
  <si>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</si>
  <si>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</si>
  <si>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</si>
  <si>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</si>
  <si>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</si>
  <si>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</si>
  <si>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</si>
  <si>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</si>
  <si>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</si>
  <si>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</si>
  <si>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</si>
  <si>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</si>
  <si>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</si>
  <si>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</si>
  <si>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</si>
  <si>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</si>
  <si>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</si>
  <si>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</si>
  <si>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</si>
  <si>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</si>
  <si>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</si>
  <si>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</si>
  <si>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</si>
  <si>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</si>
  <si>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</si>
  <si>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</si>
  <si>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</si>
  <si>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</si>
  <si>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</si>
  <si>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</si>
  <si>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</si>
  <si>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</si>
  <si>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</si>
  <si>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</si>
  <si>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</si>
  <si>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</si>
  <si>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</si>
  <si>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</si>
  <si>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</si>
  <si>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</si>
  <si>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</si>
  <si>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</si>
  <si>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</si>
  <si>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</si>
  <si>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</si>
  <si>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</si>
  <si>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</si>
  <si>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</si>
  <si>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</si>
  <si>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</si>
  <si>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</si>
  <si>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</si>
  <si>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</si>
  <si>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</si>
  <si>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</si>
  <si>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</si>
  <si>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</si>
  <si>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</si>
  <si>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</si>
  <si>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</si>
  <si>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</si>
  <si>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</si>
  <si>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</si>
  <si>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</si>
  <si>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</si>
  <si>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</si>
  <si>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</si>
  <si>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</si>
  <si>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</si>
  <si>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</si>
  <si>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</si>
  <si>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</si>
  <si>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</si>
  <si>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</si>
  <si>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</si>
  <si>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</si>
  <si>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</si>
  <si>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</si>
  <si>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</si>
  <si>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</si>
  <si>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</si>
  <si>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</si>
  <si>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</si>
  <si>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</si>
  <si>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</si>
  <si>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</si>
  <si>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</si>
  <si>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</si>
  <si>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</si>
  <si>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</si>
  <si>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</si>
  <si>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</si>
  <si>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</si>
  <si>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</si>
  <si>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</si>
  <si>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</si>
  <si>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</si>
  <si>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</si>
  <si>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</si>
  <si>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</si>
  <si>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</si>
  <si>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</si>
  <si>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</si>
  <si>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</si>
  <si>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</si>
  <si>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</si>
  <si>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</si>
  <si>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</si>
  <si>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</si>
  <si>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</si>
  <si>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</si>
  <si>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</si>
  <si>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</si>
  <si>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</si>
  <si>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</si>
  <si>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</si>
  <si>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</si>
  <si>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</si>
  <si>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</si>
  <si>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</si>
  <si>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</si>
  <si>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</si>
  <si>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</si>
  <si>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</si>
  <si>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</si>
  <si>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</si>
  <si>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</si>
  <si>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</si>
  <si>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</si>
  <si>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</si>
  <si>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</si>
  <si>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</si>
  <si>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</si>
  <si>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</si>
  <si>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</si>
  <si>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</si>
  <si>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</si>
  <si>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</si>
  <si>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</si>
  <si>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</si>
  <si>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</si>
  <si>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</si>
  <si>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</si>
  <si>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</si>
  <si>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</si>
  <si>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</si>
  <si>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</si>
  <si>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</si>
  <si>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</si>
  <si>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</si>
  <si>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</si>
  <si>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</si>
  <si>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</si>
  <si>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</si>
  <si>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</si>
  <si>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</si>
  <si>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</si>
  <si>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</si>
  <si>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</si>
  <si>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</si>
  <si>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</si>
  <si>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</si>
  <si>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</si>
  <si>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</si>
  <si>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</si>
  <si>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</si>
  <si>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</si>
  <si>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</si>
  <si>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</si>
  <si>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</si>
  <si>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</si>
  <si>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</si>
  <si>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</si>
  <si>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</si>
  <si>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</si>
  <si>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</si>
  <si>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</si>
  <si>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</si>
  <si>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</si>
  <si>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</si>
  <si>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</si>
  <si>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</si>
  <si>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</si>
  <si>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</si>
  <si>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</si>
  <si>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</si>
  <si>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</si>
  <si>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</si>
  <si>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</si>
  <si>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</si>
  <si>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</si>
  <si>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</si>
  <si>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</si>
  <si>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</si>
  <si>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</si>
  <si>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</si>
  <si>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</si>
  <si>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</si>
  <si>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</si>
  <si>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</si>
  <si>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</si>
  <si>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</si>
  <si>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</si>
  <si>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</si>
  <si>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</si>
  <si>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</si>
  <si>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</si>
  <si>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</si>
  <si>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</si>
  <si>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</si>
  <si>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</si>
  <si>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</si>
  <si>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</si>
  <si>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</si>
  <si>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</si>
  <si>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</si>
  <si>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</si>
  <si>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</si>
  <si>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</si>
  <si>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</si>
  <si>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</si>
  <si>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</si>
  <si>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</si>
  <si>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</si>
  <si>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</si>
  <si>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</si>
  <si>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</si>
  <si>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</si>
  <si>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</si>
  <si>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</si>
  <si>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</si>
  <si>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</si>
  <si>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</si>
  <si>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</si>
  <si>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</si>
  <si>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</si>
  <si>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</si>
  <si>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</si>
  <si>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</si>
  <si>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</si>
  <si>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</si>
  <si>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</si>
  <si>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</si>
  <si>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</si>
  <si>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</si>
  <si>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</si>
  <si>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</si>
  <si>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</si>
  <si>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</si>
  <si>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</si>
  <si>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</si>
  <si>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</si>
  <si>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</si>
  <si>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</si>
  <si>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</si>
  <si>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</si>
  <si>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</si>
  <si>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</si>
  <si>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</si>
  <si>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</si>
  <si>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</si>
  <si>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</si>
  <si>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</si>
  <si>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</si>
  <si>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</si>
  <si>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</si>
  <si>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</si>
  <si>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</si>
  <si>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</si>
  <si>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</si>
  <si>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</si>
  <si>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</si>
  <si>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</si>
  <si>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</si>
  <si>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</si>
  <si>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</si>
  <si>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</si>
  <si>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</si>
  <si>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</si>
  <si>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</si>
  <si>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</si>
  <si>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</si>
  <si>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</si>
  <si>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</si>
  <si>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</si>
  <si>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</si>
  <si>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</si>
  <si>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</si>
  <si>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</si>
  <si>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</si>
  <si>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</si>
  <si>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</si>
  <si>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</si>
  <si>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</si>
  <si>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</si>
  <si>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</si>
  <si>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</si>
  <si>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</si>
  <si>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</si>
  <si>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</si>
  <si>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</si>
  <si>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</si>
  <si>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</si>
  <si>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</si>
  <si>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</si>
  <si>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</si>
  <si>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</si>
  <si>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</si>
  <si>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</si>
  <si>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</si>
  <si>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</si>
  <si>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</si>
  <si>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</si>
  <si>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</si>
  <si>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</si>
  <si>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</si>
  <si>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</si>
  <si>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</si>
  <si>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</si>
  <si>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</si>
  <si>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</si>
  <si>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</si>
  <si>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</si>
  <si>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</si>
  <si>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</si>
  <si>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</si>
  <si>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</si>
  <si>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</si>
  <si>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</si>
  <si>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</si>
  <si>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</si>
  <si>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</si>
  <si>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</si>
  <si>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</si>
  <si>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</si>
  <si>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</si>
  <si>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</si>
  <si>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</si>
  <si>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</si>
  <si>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</si>
  <si>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</si>
  <si>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</si>
  <si>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</si>
  <si>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</si>
  <si>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</si>
  <si>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</si>
  <si>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</si>
  <si>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</si>
  <si>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</si>
  <si>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</si>
  <si>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</si>
  <si>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</si>
  <si>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</si>
  <si>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</si>
  <si>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</si>
  <si>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</si>
  <si>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</si>
  <si>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</si>
  <si>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</si>
  <si>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</si>
  <si>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</si>
  <si>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</si>
  <si>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</si>
  <si>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</si>
  <si>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</si>
  <si>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</si>
  <si>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</si>
  <si>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</si>
  <si>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</si>
  <si>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</si>
  <si>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</si>
  <si>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</si>
  <si>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</si>
  <si>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</si>
  <si>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</si>
  <si>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</si>
  <si>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</si>
  <si>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</si>
  <si>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</si>
  <si>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</si>
  <si>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</si>
  <si>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</si>
  <si>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</si>
  <si>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</si>
  <si>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</si>
  <si>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</si>
  <si>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</si>
  <si>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</si>
  <si>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</si>
  <si>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</si>
  <si>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</si>
  <si>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</si>
  <si>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</si>
  <si>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</si>
  <si>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</si>
  <si>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</si>
  <si>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</si>
  <si>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</si>
  <si>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</si>
  <si>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</si>
  <si>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</si>
  <si>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</si>
  <si>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</si>
  <si>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</si>
  <si>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</si>
  <si>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</si>
  <si>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</si>
  <si>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</si>
  <si>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</si>
  <si>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</si>
  <si>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</si>
  <si>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</si>
  <si>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</si>
  <si>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</si>
  <si>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</si>
  <si>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</si>
  <si>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</si>
  <si>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</si>
  <si>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</si>
  <si>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</si>
  <si>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</si>
  <si>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</si>
  <si>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</si>
  <si>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</si>
  <si>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</si>
  <si>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</si>
  <si>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</si>
  <si>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</si>
  <si>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</si>
  <si>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</si>
  <si>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</si>
  <si>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</si>
  <si>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</si>
  <si>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</si>
  <si>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</si>
  <si>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</si>
  <si>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</si>
  <si>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</si>
  <si>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</si>
  <si>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</si>
  <si>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</si>
  <si>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</si>
  <si>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</si>
  <si>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</si>
  <si>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</si>
  <si>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</si>
  <si>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</si>
  <si>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</si>
  <si>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</si>
  <si>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</si>
  <si>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</si>
  <si>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</si>
  <si>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</si>
  <si>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</si>
  <si>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</si>
  <si>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</si>
  <si>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</si>
  <si>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</si>
  <si>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</si>
  <si>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</si>
  <si>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</si>
  <si>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</si>
  <si>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</si>
  <si>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</si>
  <si>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</si>
  <si>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</si>
  <si>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</si>
  <si>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</si>
  <si>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</si>
  <si>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</si>
  <si>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</si>
  <si>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</si>
  <si>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</si>
  <si>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</si>
  <si>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</si>
  <si>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</si>
  <si>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</si>
  <si>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</si>
  <si>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</si>
  <si>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</si>
  <si>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</si>
  <si>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</si>
  <si>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</si>
  <si>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</si>
  <si>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</si>
  <si>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</si>
  <si>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</si>
  <si>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</si>
  <si>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</si>
  <si>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</si>
  <si>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</si>
  <si>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</si>
  <si>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</si>
  <si>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</si>
  <si>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</si>
  <si>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</si>
  <si>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</si>
  <si>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</si>
  <si>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</si>
  <si>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</si>
  <si>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</si>
  <si>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</si>
  <si>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</si>
  <si>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</si>
  <si>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</si>
  <si>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</si>
  <si>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</si>
  <si>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</si>
  <si>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</si>
  <si>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</si>
  <si>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</si>
  <si>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</si>
  <si>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</si>
  <si>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</si>
  <si>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</si>
  <si>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</si>
  <si>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</si>
  <si>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</si>
  <si>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</si>
  <si>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</si>
  <si>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</si>
  <si>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</si>
  <si>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</si>
  <si>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</si>
  <si>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</si>
  <si>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</si>
  <si>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</si>
  <si>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</si>
  <si>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</si>
  <si>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</si>
  <si>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</si>
  <si>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</si>
  <si>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</si>
  <si>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</si>
  <si>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</si>
  <si>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</si>
  <si>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</si>
  <si>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</si>
  <si>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</si>
  <si>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</si>
  <si>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</si>
  <si>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</si>
  <si>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</si>
  <si>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</si>
  <si>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</si>
  <si>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</si>
  <si>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</si>
  <si>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</si>
  <si>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</si>
  <si>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</si>
  <si>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</si>
  <si>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</si>
  <si>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</si>
  <si>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</si>
  <si>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</si>
  <si>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</si>
  <si>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</si>
  <si>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</si>
  <si>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</si>
  <si>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</si>
  <si>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</si>
  <si>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</si>
  <si>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</si>
  <si>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</si>
  <si>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</si>
  <si>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</si>
  <si>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</si>
  <si>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</si>
  <si>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</si>
  <si>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</si>
  <si>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</si>
  <si>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</si>
  <si>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</si>
  <si>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</si>
  <si>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</si>
  <si>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</si>
  <si>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</si>
  <si>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</si>
  <si>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</si>
  <si>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</si>
  <si>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</si>
  <si>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</si>
  <si>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</si>
  <si>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</si>
  <si>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</si>
  <si>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</si>
  <si>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</si>
  <si>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</si>
  <si>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</si>
  <si>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</si>
  <si>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</si>
  <si>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</si>
  <si>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</si>
  <si>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</si>
  <si>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</si>
  <si>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</si>
  <si>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</si>
  <si>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</si>
  <si>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</si>
  <si>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</si>
  <si>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</si>
  <si>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</si>
  <si>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</si>
  <si>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</si>
  <si>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</si>
  <si>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</si>
  <si>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</si>
  <si>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</si>
  <si>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</si>
  <si>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</si>
  <si>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</si>
  <si>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</si>
  <si>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</si>
  <si>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</si>
  <si>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</si>
  <si>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</si>
  <si>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</si>
  <si>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</si>
  <si>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</si>
  <si>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</si>
  <si>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</si>
  <si>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</si>
  <si>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</si>
  <si>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</si>
  <si>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</si>
  <si>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</si>
  <si>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</si>
  <si>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</si>
  <si>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</si>
  <si>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</si>
  <si>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</si>
  <si>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</si>
  <si>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</si>
  <si>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</si>
  <si>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</si>
  <si>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</si>
  <si>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</si>
  <si>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</si>
  <si>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</si>
  <si>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</si>
  <si>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</si>
  <si>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</si>
  <si>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</si>
  <si>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</si>
  <si>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</si>
  <si>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</si>
  <si>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</si>
  <si>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</si>
  <si>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</si>
  <si>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</si>
  <si>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</si>
  <si>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</si>
  <si>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</si>
  <si>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</si>
  <si>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</si>
  <si>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</si>
  <si>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</si>
  <si>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</si>
  <si>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</si>
  <si>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</si>
  <si>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</si>
  <si>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</si>
  <si>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</si>
  <si>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</si>
  <si>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</si>
  <si>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</si>
  <si>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</si>
  <si>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</si>
  <si>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</si>
  <si>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</si>
  <si>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</si>
  <si>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</si>
  <si>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</si>
  <si>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</si>
  <si>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</si>
  <si>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</si>
  <si>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</si>
  <si>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</si>
  <si>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</si>
  <si>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</si>
  <si>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</si>
  <si>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</si>
  <si>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</si>
  <si>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</si>
  <si>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</si>
  <si>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</si>
  <si>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</si>
  <si>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</si>
  <si>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</si>
  <si>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</si>
  <si>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</si>
  <si>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</si>
  <si>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</si>
  <si>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</si>
  <si>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</si>
  <si>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</si>
  <si>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</si>
  <si>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</si>
  <si>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</si>
  <si>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</si>
  <si>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</si>
  <si>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</si>
  <si>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</si>
  <si>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</si>
  <si>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</si>
  <si>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</si>
  <si>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</si>
  <si>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</si>
  <si>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</si>
  <si>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</si>
  <si>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</si>
  <si>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</si>
  <si>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</si>
  <si>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</si>
  <si>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</si>
  <si>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</si>
  <si>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</si>
  <si>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</si>
  <si>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</si>
  <si>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</si>
  <si>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</si>
  <si>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</si>
  <si>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</si>
  <si>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</si>
  <si>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</si>
  <si>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</si>
  <si>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</si>
  <si>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</si>
  <si>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</si>
  <si>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</si>
  <si>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</si>
  <si>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</si>
  <si>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</si>
  <si>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</si>
  <si>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</si>
  <si>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</si>
  <si>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</si>
  <si>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</si>
  <si>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</si>
  <si>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</si>
  <si>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</si>
  <si>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</si>
  <si>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</si>
  <si>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</si>
  <si>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</si>
  <si>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</si>
  <si>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</si>
  <si>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</si>
  <si>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</si>
  <si>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</si>
  <si>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</si>
  <si>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</si>
  <si>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</si>
  <si>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</si>
  <si>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</si>
  <si>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</si>
  <si>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</si>
  <si>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</si>
  <si>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</si>
  <si>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</si>
  <si>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</si>
  <si>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</si>
  <si>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</si>
  <si>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</si>
  <si>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</si>
  <si>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</si>
  <si>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</si>
  <si>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</si>
  <si>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</si>
  <si>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</si>
  <si>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</si>
  <si>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</si>
  <si>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</si>
  <si>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</si>
  <si>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</si>
  <si>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</si>
  <si>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</si>
  <si>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</si>
  <si>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</si>
  <si>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</si>
  <si>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</si>
  <si>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</si>
  <si>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</si>
  <si>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</si>
  <si>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</si>
  <si>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</si>
  <si>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</si>
  <si>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</si>
  <si>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</si>
  <si>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</si>
  <si>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</si>
  <si>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</si>
  <si>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</si>
  <si>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</si>
  <si>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</si>
  <si>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</si>
  <si>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</si>
  <si>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</si>
  <si>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</si>
  <si>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</si>
  <si>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</si>
  <si>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</si>
  <si>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</si>
  <si>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</si>
  <si>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</si>
  <si>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</si>
  <si>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</si>
  <si>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</si>
  <si>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</si>
  <si>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</si>
  <si>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</si>
  <si>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</si>
  <si>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</si>
  <si>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</si>
  <si>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</si>
  <si>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</si>
  <si>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</si>
  <si>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</si>
  <si>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</si>
  <si>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</si>
  <si>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</si>
  <si>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</si>
  <si>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</si>
  <si>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</si>
  <si>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</si>
  <si>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</si>
  <si>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</si>
  <si>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</si>
  <si>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</si>
  <si>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</si>
  <si>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</si>
  <si>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</si>
  <si>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</si>
  <si>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</si>
  <si>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</si>
  <si>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</si>
  <si>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</si>
  <si>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</si>
  <si>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</si>
  <si>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</si>
  <si>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</si>
  <si>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</si>
  <si>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</si>
  <si>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</si>
  <si>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</si>
  <si>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</si>
  <si>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</si>
  <si>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</si>
  <si>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</si>
  <si>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</si>
  <si>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</si>
  <si>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</si>
  <si>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</si>
  <si>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</si>
  <si>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</si>
  <si>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</si>
  <si>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</si>
  <si>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</si>
  <si>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</si>
  <si>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</si>
  <si>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</si>
  <si>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</si>
  <si>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</si>
  <si>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</si>
  <si>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</si>
  <si>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</si>
  <si>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</si>
  <si>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</si>
  <si>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</si>
  <si>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</si>
  <si>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</si>
  <si>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</si>
  <si>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</si>
  <si>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</si>
  <si>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</si>
  <si>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</si>
  <si>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</si>
  <si>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</si>
  <si>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</si>
  <si>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</si>
  <si>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</si>
  <si>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</si>
  <si>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</si>
  <si>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</si>
  <si>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</si>
  <si>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</si>
  <si>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</si>
  <si>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</si>
  <si>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</si>
  <si>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</si>
  <si>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</si>
  <si>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</si>
  <si>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</si>
  <si>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</si>
  <si>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</si>
  <si>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</si>
  <si>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</si>
  <si>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</si>
  <si>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</si>
  <si>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</si>
  <si>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</si>
  <si>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</si>
  <si>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</si>
  <si>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</si>
  <si>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</si>
  <si>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</si>
  <si>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</si>
  <si>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</si>
  <si>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</si>
  <si>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</si>
  <si>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</si>
  <si>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</si>
  <si>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</si>
  <si>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</si>
  <si>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</si>
  <si>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</si>
  <si>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</si>
  <si>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</si>
  <si>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</si>
  <si>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</si>
  <si>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</si>
  <si>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</si>
  <si>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</si>
  <si>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</si>
  <si>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</si>
  <si>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</si>
  <si>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</si>
  <si>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</si>
  <si>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</si>
  <si>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</si>
  <si>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</si>
  <si>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</si>
  <si>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</si>
  <si>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</si>
  <si>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</si>
  <si>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</si>
  <si>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</si>
  <si>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</si>
  <si>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</si>
  <si>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</si>
  <si>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</si>
  <si>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</si>
  <si>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</si>
  <si>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</si>
  <si>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</si>
  <si>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</si>
  <si>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</si>
  <si>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</si>
  <si>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</si>
  <si>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</si>
  <si>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</si>
  <si>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</si>
  <si>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</si>
  <si>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</si>
  <si>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</si>
  <si>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</si>
  <si>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</si>
  <si>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</si>
  <si>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</si>
  <si>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</si>
  <si>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</si>
  <si>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</si>
  <si>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</si>
  <si>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</si>
  <si>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</si>
  <si>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</si>
  <si>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</si>
  <si>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</si>
  <si>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</si>
  <si>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</si>
  <si>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</si>
  <si>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</si>
  <si>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</si>
  <si>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</si>
  <si>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</si>
  <si>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</si>
  <si>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</si>
  <si>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</si>
  <si>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</si>
  <si>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</si>
  <si>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</si>
  <si>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</si>
  <si>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</si>
  <si>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</si>
  <si>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</si>
  <si>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</si>
  <si>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</si>
  <si>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</si>
  <si>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</si>
  <si>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</si>
  <si>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</si>
  <si>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</si>
  <si>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</si>
  <si>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</si>
  <si>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</si>
  <si>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</si>
  <si>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</si>
  <si>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</si>
  <si>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</si>
  <si>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</si>
  <si>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</si>
  <si>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</si>
  <si>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</si>
  <si>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</si>
  <si>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</si>
  <si>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</si>
  <si>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</si>
  <si>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</si>
  <si>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</si>
  <si>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</si>
  <si>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</si>
  <si>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</si>
  <si>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</si>
  <si>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</si>
  <si>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</si>
  <si>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</si>
  <si>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</si>
  <si>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</si>
  <si>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</si>
  <si>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</si>
  <si>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</si>
  <si>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</si>
  <si>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</si>
  <si>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</si>
  <si>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</si>
  <si>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</si>
  <si>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</si>
  <si>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</si>
  <si>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</si>
  <si>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</si>
  <si>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</si>
  <si>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</si>
  <si>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</si>
  <si>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</si>
  <si>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</si>
  <si>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</si>
  <si>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</si>
  <si>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</si>
  <si>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</si>
  <si>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</si>
  <si>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</si>
  <si>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</si>
  <si>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</si>
  <si>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</si>
  <si>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</si>
  <si>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</si>
  <si>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</si>
  <si>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</si>
  <si>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</si>
  <si>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</si>
  <si>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</si>
  <si>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</si>
  <si>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</si>
  <si>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</si>
  <si>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</si>
  <si>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</si>
  <si>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</si>
  <si>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</si>
  <si>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</si>
  <si>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</si>
  <si>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</si>
  <si>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</si>
  <si>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</si>
  <si>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</si>
  <si>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</si>
  <si>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</si>
  <si>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</si>
  <si>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</si>
  <si>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</si>
  <si>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</si>
  <si>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</si>
  <si>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</si>
  <si>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</si>
  <si>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</si>
  <si>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</si>
  <si>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</si>
  <si>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</si>
  <si>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</si>
  <si>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</si>
  <si>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</si>
  <si>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</si>
  <si>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</si>
  <si>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</si>
  <si>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</si>
  <si>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</si>
  <si>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</si>
  <si>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</si>
  <si>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</si>
  <si>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</si>
  <si>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</si>
  <si>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</si>
  <si>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</si>
  <si>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</si>
  <si>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</si>
  <si>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</si>
  <si>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</si>
  <si>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</si>
  <si>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</si>
  <si>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</si>
  <si>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</si>
  <si>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</si>
  <si>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</si>
  <si>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</si>
  <si>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</si>
  <si>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</si>
  <si>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</si>
  <si>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</si>
  <si>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</si>
  <si>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</si>
  <si>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</si>
  <si>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</si>
  <si>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</si>
  <si>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</si>
  <si>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</si>
  <si>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</si>
  <si>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</si>
  <si>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</si>
  <si>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</si>
  <si>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</si>
  <si>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</si>
  <si>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</si>
  <si>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</si>
  <si>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</si>
  <si>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</si>
  <si>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</si>
  <si>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</si>
  <si>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</si>
  <si>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</si>
  <si>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</si>
  <si>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</si>
  <si>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</si>
  <si>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</si>
  <si>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</si>
  <si>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</si>
  <si>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</si>
  <si>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</si>
  <si>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</si>
  <si>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</si>
  <si>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</si>
  <si>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</si>
  <si>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</si>
  <si>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</si>
  <si>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</si>
  <si>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</si>
  <si>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</si>
  <si>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</si>
  <si>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</si>
  <si>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</si>
  <si>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</si>
  <si>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</si>
  <si>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</si>
  <si>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</si>
  <si>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</si>
  <si>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</si>
  <si>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</si>
  <si>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</si>
  <si>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</si>
  <si>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</si>
  <si>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</si>
  <si>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</si>
  <si>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</si>
  <si>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</si>
  <si>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</si>
  <si>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</si>
  <si>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</si>
  <si>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</si>
  <si>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</si>
  <si>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</si>
  <si>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</si>
  <si>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</si>
  <si>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</si>
  <si>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</si>
  <si>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</si>
  <si>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</si>
  <si>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</si>
  <si>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</si>
  <si>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</si>
  <si>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</si>
  <si>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</si>
  <si>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</si>
  <si>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</si>
  <si>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</si>
  <si>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</si>
  <si>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</si>
  <si>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</si>
  <si>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</si>
  <si>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</si>
  <si>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</si>
  <si>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</si>
  <si>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</si>
  <si>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</si>
  <si>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</si>
  <si>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</si>
  <si>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</si>
  <si>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</si>
  <si>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</si>
  <si>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</si>
  <si>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</si>
  <si>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</si>
  <si>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</si>
  <si>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</si>
  <si>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</si>
  <si>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</si>
  <si>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</si>
  <si>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</si>
  <si>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</si>
  <si>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</si>
  <si>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</si>
  <si>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</si>
  <si>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</si>
  <si>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</si>
  <si>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</si>
  <si>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</si>
  <si>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</si>
  <si>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</si>
  <si>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</si>
  <si>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</si>
  <si>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</si>
  <si>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</si>
  <si>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</si>
  <si>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</si>
  <si>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</si>
  <si>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</si>
  <si>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</si>
  <si>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</si>
  <si>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</si>
  <si>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</si>
  <si>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</si>
  <si>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</si>
  <si>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</si>
  <si>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</si>
  <si>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</si>
  <si>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</si>
  <si>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</si>
  <si>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</si>
  <si>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</si>
  <si>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</si>
  <si>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</si>
  <si>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</si>
  <si>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</si>
  <si>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</si>
  <si>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</si>
  <si>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</si>
  <si>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</si>
  <si>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</si>
  <si>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</si>
  <si>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</si>
  <si>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</si>
  <si>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</si>
  <si>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</si>
  <si>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</si>
  <si>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</si>
  <si>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</si>
  <si>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</si>
  <si>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</si>
  <si>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</si>
  <si>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</si>
  <si>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</si>
  <si>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</si>
  <si>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</si>
  <si>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</si>
  <si>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</si>
  <si>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</si>
  <si>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</si>
  <si>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</si>
  <si>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</si>
  <si>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</si>
  <si>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</si>
  <si>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</si>
  <si>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</si>
  <si>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</si>
  <si>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</si>
  <si>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</si>
  <si>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</si>
  <si>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</si>
  <si>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</si>
  <si>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</si>
  <si>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</si>
  <si>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</si>
  <si>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</si>
  <si>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</si>
  <si>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</si>
  <si>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</si>
  <si>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</si>
  <si>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</si>
  <si>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</si>
  <si>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</si>
  <si>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</si>
  <si>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</si>
  <si>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</si>
  <si>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</si>
  <si>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</si>
  <si>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</si>
  <si>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</si>
  <si>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</si>
  <si>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</si>
  <si>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</si>
  <si>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</si>
  <si>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</si>
  <si>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</si>
  <si>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</si>
  <si>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</si>
  <si>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</si>
  <si>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</si>
  <si>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</si>
  <si>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</si>
  <si>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</si>
  <si>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</si>
  <si>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</si>
  <si>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</si>
  <si>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</si>
  <si>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</si>
  <si>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</si>
  <si>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</si>
  <si>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</si>
  <si>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</si>
  <si>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</si>
  <si>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</si>
  <si>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</si>
  <si>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</si>
  <si>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</si>
  <si>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</si>
  <si>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</si>
  <si>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</si>
  <si>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</si>
  <si>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</si>
  <si>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</si>
  <si>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</si>
  <si>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</si>
  <si>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</si>
  <si>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</si>
  <si>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</si>
  <si>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</si>
  <si>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</si>
  <si>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</si>
  <si>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</si>
  <si>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</si>
  <si>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</si>
  <si>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</si>
  <si>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</si>
  <si>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</si>
  <si>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</si>
  <si>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</si>
  <si>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</si>
  <si>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</si>
  <si>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</si>
  <si>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</si>
  <si>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</si>
  <si>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</si>
  <si>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</si>
  <si>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</si>
  <si>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</si>
  <si>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</si>
  <si>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</si>
  <si>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</si>
  <si>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</si>
  <si>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</si>
  <si>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</si>
  <si>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</si>
  <si>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</si>
  <si>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</si>
  <si>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</si>
  <si>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</si>
  <si>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</si>
  <si>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</si>
  <si>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</si>
  <si>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</si>
  <si>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</si>
  <si>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</si>
  <si>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</si>
  <si>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</si>
  <si>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</si>
  <si>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</si>
  <si>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</si>
  <si>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</si>
  <si>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</si>
  <si>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</si>
  <si>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</si>
  <si>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</si>
  <si>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</si>
  <si>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</si>
  <si>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</si>
  <si>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</si>
  <si>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</si>
  <si>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</si>
  <si>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</si>
  <si>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</si>
  <si>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</si>
  <si>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</si>
  <si>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</si>
  <si>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</si>
  <si>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</si>
  <si>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</si>
  <si>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</si>
  <si>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</si>
  <si>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</si>
  <si>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</si>
  <si>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</si>
  <si>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</si>
  <si>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</si>
  <si>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</si>
  <si>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</si>
  <si>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</si>
  <si>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</si>
  <si>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</si>
  <si>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</si>
  <si>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</si>
  <si>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</si>
  <si>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</si>
  <si>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</si>
  <si>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</si>
  <si>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</si>
  <si>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</si>
  <si>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</si>
  <si>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</si>
  <si>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</si>
  <si>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</si>
  <si>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</si>
  <si>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</si>
  <si>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</si>
  <si>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</si>
  <si>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</si>
  <si>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</si>
  <si>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</si>
  <si>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</si>
  <si>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</si>
  <si>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</si>
  <si>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</si>
  <si>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</si>
  <si>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</si>
  <si>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</si>
  <si>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</si>
  <si>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</si>
  <si>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</si>
  <si>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</si>
  <si>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</si>
  <si>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</si>
  <si>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</si>
  <si>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</si>
  <si>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</si>
  <si>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</si>
  <si>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</si>
  <si>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</si>
  <si>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</si>
  <si>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</si>
  <si>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</si>
  <si>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</si>
  <si>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</si>
  <si>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</si>
  <si>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</si>
  <si>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</si>
  <si>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</si>
  <si>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</si>
  <si>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</si>
  <si>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</si>
  <si>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</si>
  <si>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</si>
  <si>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</si>
  <si>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</si>
  <si>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</si>
  <si>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</si>
  <si>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</si>
  <si>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</si>
  <si>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</si>
  <si>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</si>
  <si>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</si>
  <si>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</si>
  <si>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</si>
  <si>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</si>
  <si>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</si>
  <si>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</si>
  <si>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</si>
  <si>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</si>
  <si>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</si>
  <si>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</si>
  <si>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</si>
  <si>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</si>
  <si>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</si>
  <si>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</si>
  <si>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</si>
  <si>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</si>
  <si>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</si>
  <si>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</si>
  <si>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</si>
  <si>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</si>
  <si>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</si>
  <si>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</si>
  <si>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</si>
  <si>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</si>
  <si>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</si>
  <si>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</si>
  <si>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</si>
  <si>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</si>
  <si>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</si>
  <si>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</si>
  <si>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</si>
  <si>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</si>
  <si>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</si>
  <si>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</si>
  <si>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</si>
  <si>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</si>
  <si>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</si>
  <si>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</si>
  <si>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</si>
  <si>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</si>
  <si>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</si>
  <si>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</si>
  <si>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</si>
  <si>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</si>
  <si>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</si>
  <si>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</si>
  <si>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</si>
  <si>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</si>
  <si>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</si>
  <si>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</si>
  <si>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</si>
  <si>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</si>
  <si>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</si>
  <si>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</si>
  <si>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</si>
  <si>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</si>
  <si>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</si>
  <si>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</si>
  <si>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</si>
  <si>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</si>
  <si>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</si>
  <si>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</si>
  <si>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</si>
  <si>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</si>
  <si>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</si>
  <si>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</si>
  <si>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</si>
  <si>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</si>
  <si>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</si>
  <si>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</si>
  <si>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</si>
  <si>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</si>
  <si>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</si>
  <si>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</si>
  <si>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</si>
  <si>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</si>
  <si>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</si>
  <si>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</si>
  <si>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</si>
  <si>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</si>
  <si>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</si>
  <si>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</si>
  <si>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</si>
  <si>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</si>
  <si>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</si>
  <si>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</si>
  <si>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</si>
  <si>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</si>
  <si>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</si>
  <si>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</si>
  <si>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</si>
  <si>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</si>
  <si>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</si>
  <si>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</si>
  <si>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</si>
  <si>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</si>
  <si>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</si>
  <si>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</si>
  <si>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</si>
  <si>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</si>
  <si>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</si>
  <si>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</si>
  <si>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</si>
  <si>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</si>
  <si>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</si>
  <si>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</si>
  <si>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</si>
  <si>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</si>
  <si>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</si>
  <si>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</si>
  <si>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</si>
  <si>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</si>
  <si>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</si>
  <si>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</si>
  <si>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</si>
  <si>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</si>
  <si>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</si>
  <si>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</si>
  <si>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</si>
  <si>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</si>
  <si>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</si>
  <si>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</si>
  <si>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</si>
  <si>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</si>
  <si>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</si>
  <si>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</si>
  <si>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</si>
  <si>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</si>
  <si>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</si>
  <si>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</si>
  <si>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</si>
  <si>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</si>
  <si>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</si>
  <si>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</si>
  <si>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</si>
  <si>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</si>
  <si>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</si>
  <si>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</si>
  <si>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</si>
  <si>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</si>
  <si>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</si>
  <si>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</si>
  <si>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</si>
  <si>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</si>
  <si>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</si>
  <si>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</si>
  <si>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</si>
  <si>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</si>
  <si>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</si>
  <si>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</si>
  <si>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</si>
  <si>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</si>
  <si>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</si>
  <si>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</si>
  <si>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</si>
  <si>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</si>
  <si>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</si>
  <si>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</si>
  <si>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</si>
  <si>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</si>
  <si>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</si>
  <si>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</si>
  <si>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</si>
  <si>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</si>
  <si>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</si>
  <si>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</si>
  <si>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</si>
  <si>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</si>
  <si>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</si>
  <si>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</si>
  <si>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</si>
  <si>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</si>
  <si>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</si>
  <si>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</si>
  <si>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</si>
  <si>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</si>
  <si>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</si>
  <si>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</si>
  <si>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</si>
  <si>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</si>
  <si>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</si>
  <si>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</si>
  <si>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</si>
  <si>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</si>
  <si>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</si>
  <si>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</si>
  <si>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</si>
  <si>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</si>
  <si>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</si>
  <si>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</si>
  <si>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</si>
  <si>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</si>
  <si>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</si>
  <si>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</si>
  <si>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</si>
  <si>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</si>
  <si>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</si>
  <si>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</si>
  <si>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</si>
  <si>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</si>
  <si>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</si>
  <si>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</si>
  <si>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</si>
  <si>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</si>
  <si>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</si>
  <si>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</si>
  <si>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</si>
  <si>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</si>
  <si>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</si>
  <si>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</si>
  <si>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</si>
  <si>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</si>
  <si>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</si>
  <si>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</si>
  <si>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</si>
  <si>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</si>
  <si>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</si>
  <si>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</si>
  <si>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</si>
  <si>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</si>
  <si>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</si>
  <si>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</si>
  <si>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</si>
  <si>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</si>
  <si>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</si>
  <si>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</si>
  <si>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</si>
  <si>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</si>
  <si>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</si>
  <si>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</si>
  <si>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</si>
  <si>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</si>
  <si>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</si>
  <si>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</si>
  <si>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</si>
  <si>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</si>
  <si>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</si>
  <si>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</si>
  <si>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</si>
  <si>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</si>
  <si>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</si>
  <si>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</si>
  <si>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</si>
  <si>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</si>
  <si>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</si>
  <si>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</si>
  <si>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</si>
  <si>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</si>
  <si>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</si>
  <si>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</si>
  <si>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</si>
  <si>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</si>
  <si>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</si>
  <si>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</si>
  <si>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</si>
  <si>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</si>
  <si>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</si>
  <si>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</si>
  <si>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</si>
  <si>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</si>
  <si>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</si>
  <si>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</si>
  <si>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</si>
  <si>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</si>
  <si>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</si>
  <si>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</si>
  <si>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</si>
  <si>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</si>
  <si>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</si>
  <si>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</si>
  <si>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</si>
  <si>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</si>
  <si>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</si>
  <si>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</si>
  <si>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</si>
  <si>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</si>
  <si>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</si>
  <si>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</si>
  <si>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</si>
  <si>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</si>
  <si>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</si>
  <si>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</si>
  <si>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</si>
  <si>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</si>
  <si>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</si>
  <si>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</si>
  <si>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</si>
  <si>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</si>
  <si>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</si>
  <si>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</si>
  <si>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</si>
  <si>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</si>
  <si>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</si>
  <si>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</si>
  <si>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</si>
  <si>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</si>
  <si>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</si>
  <si>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</si>
  <si>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</si>
  <si>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</si>
  <si>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</si>
  <si>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</si>
  <si>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</si>
  <si>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</si>
  <si>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</si>
  <si>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</si>
  <si>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</si>
  <si>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</si>
  <si>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</si>
  <si>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</si>
  <si>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</si>
  <si>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</si>
  <si>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</si>
  <si>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</si>
  <si>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</si>
  <si>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</si>
  <si>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</si>
  <si>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</si>
  <si>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</si>
  <si>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</si>
  <si>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</si>
  <si>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</si>
  <si>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</si>
  <si>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</si>
  <si>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</si>
  <si>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</si>
  <si>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</si>
  <si>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</si>
  <si>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</si>
  <si>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</si>
  <si>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</si>
  <si>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</si>
  <si>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</si>
  <si>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</si>
  <si>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</si>
  <si>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</si>
  <si>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</si>
  <si>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</si>
  <si>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</si>
  <si>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</si>
  <si>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</si>
  <si>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</si>
  <si>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</si>
  <si>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</si>
  <si>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</si>
  <si>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</si>
  <si>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</si>
  <si>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</si>
  <si>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</si>
  <si>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</si>
  <si>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</si>
  <si>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</si>
  <si>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</si>
  <si>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</si>
  <si>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</si>
  <si>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</si>
  <si>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</si>
  <si>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</si>
  <si>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</si>
  <si>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</si>
  <si>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</si>
  <si>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</si>
  <si>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</si>
  <si>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</si>
  <si>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</si>
  <si>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</si>
  <si>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</si>
  <si>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</si>
  <si>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</si>
  <si>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</si>
  <si>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</si>
  <si>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</si>
  <si>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</si>
  <si>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</si>
  <si>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</si>
  <si>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</si>
  <si>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</si>
  <si>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</si>
  <si>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</si>
  <si>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</si>
  <si>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</si>
  <si>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</si>
  <si>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</si>
  <si>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</si>
  <si>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</si>
  <si>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</si>
  <si>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</si>
  <si>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</si>
  <si>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</si>
  <si>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</si>
  <si>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</si>
  <si>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</si>
  <si>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</si>
  <si>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</si>
  <si>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</si>
  <si>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</si>
  <si>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</si>
  <si>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</si>
  <si>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</si>
  <si>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</si>
  <si>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</si>
  <si>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</si>
  <si>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</si>
  <si>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</si>
  <si>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</si>
  <si>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</si>
  <si>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</si>
  <si>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</si>
  <si>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</si>
  <si>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</si>
  <si>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</si>
  <si>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</si>
  <si>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</si>
  <si>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</si>
  <si>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</si>
  <si>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</si>
  <si>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</si>
  <si>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</si>
  <si>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</si>
  <si>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</si>
  <si>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</si>
  <si>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</si>
  <si>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</si>
  <si>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</si>
  <si>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</si>
  <si>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</si>
  <si>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</si>
  <si>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</si>
  <si>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</si>
  <si>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</si>
  <si>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</si>
  <si>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</si>
  <si>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</si>
  <si>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</si>
  <si>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</si>
  <si>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</si>
  <si>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</si>
  <si>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</si>
  <si>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</si>
  <si>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</si>
  <si>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</si>
  <si>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</si>
  <si>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</si>
  <si>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</si>
  <si>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</si>
  <si>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</si>
  <si>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</si>
  <si>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</si>
  <si>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</si>
  <si>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</si>
  <si>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</si>
  <si>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</si>
  <si>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</si>
  <si>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</si>
  <si>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</si>
  <si>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</si>
  <si>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</si>
  <si>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</si>
  <si>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</si>
  <si>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</si>
  <si>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</si>
  <si>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</si>
  <si>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</si>
  <si>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</si>
  <si>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</si>
  <si>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</si>
  <si>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</si>
  <si>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</si>
  <si>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</si>
  <si>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</si>
  <si>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</si>
  <si>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</si>
  <si>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</si>
  <si>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</si>
  <si>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</si>
  <si>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</si>
  <si>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</si>
  <si>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</si>
  <si>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</si>
  <si>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</si>
  <si>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</si>
  <si>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</si>
  <si>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</si>
  <si>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</si>
  <si>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</si>
  <si>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</si>
  <si>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</si>
  <si>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</si>
  <si>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</si>
  <si>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</si>
  <si>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</si>
  <si>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</si>
  <si>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</si>
  <si>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</si>
  <si>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</si>
  <si>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</si>
  <si>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</si>
  <si>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</si>
  <si>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</si>
  <si>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</si>
  <si>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</si>
  <si>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</si>
  <si>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</si>
  <si>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</si>
  <si>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</si>
  <si>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</si>
  <si>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</si>
  <si>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</si>
  <si>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</si>
  <si>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</si>
  <si>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</si>
  <si>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</si>
  <si>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</si>
  <si>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</si>
  <si>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</si>
  <si>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</si>
  <si>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</si>
  <si>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</si>
  <si>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</si>
  <si>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</si>
  <si>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</si>
  <si>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</si>
  <si>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</si>
  <si>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</si>
  <si>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</si>
  <si>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</si>
  <si>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</si>
  <si>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</si>
  <si>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</si>
  <si>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</si>
  <si>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</si>
  <si>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</si>
  <si>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</si>
  <si>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</si>
  <si>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</si>
  <si>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</si>
  <si>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</si>
  <si>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</si>
  <si>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</si>
  <si>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</si>
  <si>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</si>
  <si>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</si>
  <si>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</si>
  <si>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</si>
  <si>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</si>
  <si>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</si>
  <si>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</si>
  <si>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</si>
  <si>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</si>
  <si>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</si>
  <si>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</si>
  <si>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</si>
  <si>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</si>
  <si>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</si>
  <si>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</si>
  <si>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</si>
  <si>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</si>
  <si>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</si>
  <si>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</si>
  <si>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</si>
  <si>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</si>
  <si>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</si>
  <si>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</si>
  <si>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</si>
  <si>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</si>
  <si>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</si>
  <si>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</si>
  <si>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</si>
  <si>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</si>
  <si>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</si>
  <si>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</si>
  <si>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</si>
  <si>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</si>
  <si>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</si>
  <si>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</si>
  <si>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</si>
  <si>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</si>
  <si>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</si>
  <si>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</si>
  <si>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</si>
  <si>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</si>
  <si>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</si>
  <si>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</si>
  <si>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</si>
  <si>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</si>
  <si>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</si>
  <si>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</si>
  <si>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</si>
  <si>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</si>
  <si>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</si>
  <si>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</si>
  <si>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</si>
  <si>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</si>
  <si>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</si>
  <si>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</si>
  <si>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</si>
  <si>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</si>
  <si>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</si>
  <si>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</si>
  <si>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</si>
  <si>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</si>
  <si>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</si>
  <si>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</si>
  <si>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</si>
  <si>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</si>
  <si>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</si>
  <si>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</si>
  <si>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</si>
  <si>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</si>
  <si>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</si>
  <si>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</si>
  <si>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</si>
  <si>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</si>
  <si>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</si>
  <si>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</si>
  <si>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</si>
  <si>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</si>
  <si>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</si>
  <si>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</si>
  <si>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</si>
  <si>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</si>
  <si>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</si>
  <si>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</si>
  <si>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</si>
  <si>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</si>
  <si>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</si>
  <si>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</si>
  <si>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</si>
  <si>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</si>
  <si>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</si>
  <si>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</si>
  <si>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</si>
  <si>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</si>
  <si>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</si>
  <si>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</si>
  <si>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</si>
  <si>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</si>
  <si>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</si>
  <si>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</si>
  <si>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</si>
  <si>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</si>
  <si>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</si>
  <si>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</si>
  <si>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</si>
  <si>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</si>
  <si>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</si>
  <si>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</si>
  <si>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</si>
  <si>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</si>
  <si>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</si>
  <si>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</si>
  <si>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</si>
  <si>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</si>
  <si>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</si>
  <si>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</si>
  <si>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</si>
  <si>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</si>
  <si>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</si>
  <si>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</si>
  <si>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</si>
  <si>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</si>
  <si>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</si>
  <si>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</si>
  <si>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</si>
  <si>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</si>
  <si>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</si>
  <si>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</si>
  <si>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</si>
  <si>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</si>
  <si>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</si>
  <si>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</si>
  <si>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</si>
  <si>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</si>
  <si>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</si>
  <si>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</si>
  <si>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</si>
  <si>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</si>
  <si>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</si>
  <si>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</si>
  <si>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</si>
  <si>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</si>
  <si>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</si>
  <si>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</si>
  <si>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</si>
  <si>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</si>
  <si>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</si>
  <si>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</si>
  <si>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</si>
  <si>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</si>
  <si>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</si>
  <si>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</si>
  <si>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</si>
  <si>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</si>
  <si>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</si>
  <si>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</si>
  <si>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</si>
  <si>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</si>
  <si>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</si>
  <si>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</si>
  <si>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</si>
  <si>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</si>
  <si>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</si>
  <si>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</si>
  <si>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</si>
  <si>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</si>
  <si>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</si>
  <si>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</si>
  <si>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</si>
  <si>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</si>
  <si>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</si>
  <si>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</si>
  <si>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</si>
  <si>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</si>
  <si>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</si>
  <si>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</si>
  <si>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</si>
  <si>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</si>
  <si>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</si>
  <si>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</si>
  <si>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</si>
  <si>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</si>
  <si>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</si>
  <si>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</si>
  <si>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</si>
  <si>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</si>
  <si>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</si>
  <si>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</si>
  <si>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</si>
  <si>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</si>
  <si>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</si>
  <si>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</si>
  <si>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</si>
  <si>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</si>
  <si>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</si>
  <si>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</si>
  <si>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</si>
  <si>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</si>
  <si>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</si>
  <si>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</si>
  <si>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</si>
  <si>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</si>
  <si>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</si>
  <si>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</si>
  <si>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</si>
  <si>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</si>
  <si>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</si>
  <si>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</si>
  <si>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</si>
  <si>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</si>
  <si>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</si>
  <si>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</si>
  <si>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</si>
  <si>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</si>
  <si>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</si>
  <si>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</si>
  <si>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</si>
  <si>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</si>
  <si>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</si>
  <si>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</si>
  <si>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</si>
  <si>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</si>
  <si>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</si>
  <si>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</si>
  <si>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</si>
  <si>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</si>
  <si>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</si>
  <si>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</si>
  <si>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</si>
  <si>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</si>
  <si>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</si>
  <si>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</si>
  <si>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</si>
  <si>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</si>
  <si>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</si>
  <si>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</si>
  <si>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</si>
  <si>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</si>
  <si>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</si>
  <si>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</si>
  <si>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</si>
  <si>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</si>
  <si>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</si>
  <si>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</si>
  <si>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</si>
  <si>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</si>
  <si>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</si>
  <si>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</si>
  <si>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</si>
  <si>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</si>
  <si>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</si>
  <si>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</si>
  <si>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</si>
  <si>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</si>
  <si>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</si>
  <si>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</si>
  <si>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</si>
  <si>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</si>
  <si>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</si>
  <si>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</si>
  <si>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</si>
  <si>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</si>
  <si>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</si>
  <si>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</si>
  <si>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</si>
  <si>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</si>
  <si>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</si>
  <si>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</si>
  <si>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</si>
  <si>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</si>
  <si>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</si>
  <si>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</si>
  <si>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</si>
  <si>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</si>
  <si>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</si>
  <si>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</si>
  <si>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</si>
  <si>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</si>
  <si>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</si>
  <si>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</si>
  <si>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</si>
  <si>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</si>
  <si>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</si>
  <si>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</si>
  <si>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</si>
  <si>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</si>
  <si>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</si>
  <si>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</si>
  <si>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</si>
  <si>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</si>
  <si>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</si>
  <si>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</si>
  <si>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</si>
  <si>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</si>
  <si>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</si>
  <si>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</si>
  <si>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</si>
  <si>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</si>
  <si>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</si>
  <si>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</si>
  <si>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</si>
  <si>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</si>
  <si>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</si>
  <si>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</si>
  <si>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</si>
  <si>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</si>
  <si>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</si>
  <si>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</si>
  <si>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</si>
  <si>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</si>
  <si>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</si>
  <si>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</si>
  <si>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</si>
  <si>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</si>
  <si>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</si>
  <si>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</si>
  <si>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</si>
  <si>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</si>
  <si>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</si>
  <si>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</si>
  <si>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</si>
  <si>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</si>
  <si>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</si>
  <si>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</si>
  <si>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</si>
  <si>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</si>
  <si>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</si>
  <si>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</si>
  <si>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</si>
  <si>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</si>
  <si>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</si>
  <si>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</si>
  <si>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</si>
  <si>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</si>
  <si>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</si>
  <si>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</si>
  <si>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</si>
  <si>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</si>
  <si>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</si>
  <si>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</si>
  <si>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</si>
  <si>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</si>
  <si>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</si>
  <si>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</si>
  <si>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</si>
  <si>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</si>
  <si>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</si>
  <si>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</si>
  <si>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</si>
  <si>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</si>
  <si>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</si>
  <si>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</si>
  <si>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</si>
  <si>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</si>
  <si>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</si>
  <si>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</si>
  <si>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</si>
  <si>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</si>
  <si>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</si>
  <si>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</si>
  <si>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</si>
  <si>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</si>
  <si>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</si>
  <si>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</si>
  <si>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</si>
  <si>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</si>
  <si>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</si>
  <si>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</si>
  <si>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</si>
  <si>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</si>
  <si>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</si>
  <si>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</si>
  <si>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</si>
  <si>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</si>
  <si>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</si>
  <si>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</si>
  <si>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</si>
  <si>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</si>
  <si>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</si>
  <si>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</si>
  <si>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</si>
  <si>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</si>
  <si>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</si>
  <si>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</si>
  <si>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</si>
  <si>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</si>
  <si>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</si>
  <si>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</si>
  <si>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</si>
  <si>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</si>
  <si>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</si>
  <si>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</si>
  <si>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</si>
  <si>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</si>
  <si>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</si>
  <si>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</si>
  <si>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</si>
  <si>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</si>
  <si>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</si>
  <si>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</si>
  <si>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</si>
  <si>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</si>
  <si>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</si>
  <si>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</si>
  <si>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</si>
  <si>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</si>
  <si>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</si>
  <si>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</si>
  <si>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</si>
  <si>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</si>
  <si>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</si>
  <si>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</si>
  <si>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</si>
  <si>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</si>
  <si>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</si>
  <si>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</si>
  <si>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</si>
  <si>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</si>
  <si>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</si>
  <si>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</si>
  <si>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</si>
  <si>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</si>
  <si>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</si>
  <si>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</si>
  <si>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</si>
  <si>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</si>
  <si>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</si>
  <si>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</si>
  <si>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</si>
  <si>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</si>
  <si>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</si>
  <si>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</si>
  <si>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</si>
  <si>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</si>
  <si>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</si>
  <si>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</si>
  <si>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</si>
  <si>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</si>
  <si>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</si>
  <si>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</si>
  <si>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</si>
  <si>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</si>
  <si>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</si>
  <si>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</si>
  <si>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</si>
  <si>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</si>
  <si>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</si>
  <si>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</si>
  <si>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</si>
  <si>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</si>
  <si>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</si>
  <si>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</si>
  <si>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</si>
  <si>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</si>
  <si>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</si>
  <si>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</si>
  <si>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</si>
  <si>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</si>
  <si>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</si>
  <si>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</si>
  <si>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</si>
  <si>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</si>
  <si>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</si>
  <si>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</si>
  <si>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</si>
  <si>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</si>
  <si>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</si>
  <si>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</si>
  <si>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</si>
  <si>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</si>
  <si>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</si>
  <si>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</si>
  <si>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</si>
  <si>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</si>
  <si>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</si>
  <si>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</si>
  <si>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</si>
  <si>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</si>
  <si>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</si>
  <si>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</si>
  <si>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</si>
  <si>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</si>
  <si>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</si>
  <si>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</si>
  <si>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</si>
  <si>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</si>
  <si>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</si>
  <si>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</si>
  <si>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</si>
  <si>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</si>
  <si>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</si>
  <si>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</si>
  <si>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</si>
  <si>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</si>
  <si>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</si>
  <si>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</si>
  <si>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</si>
  <si>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</si>
  <si>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</si>
  <si>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</si>
  <si>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</si>
  <si>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</si>
  <si>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</si>
  <si>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</si>
  <si>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</si>
  <si>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</si>
  <si>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</si>
  <si>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</si>
  <si>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</si>
  <si>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</si>
  <si>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</si>
  <si>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</si>
  <si>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</si>
  <si>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</si>
  <si>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</si>
  <si>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</si>
  <si>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</si>
  <si>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</si>
  <si>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</si>
  <si>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</si>
  <si>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</si>
  <si>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</si>
  <si>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</si>
  <si>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</si>
  <si>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</si>
  <si>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</si>
  <si>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</si>
  <si>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</si>
  <si>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</si>
  <si>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</si>
  <si>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</si>
  <si>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</si>
  <si>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</si>
  <si>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</si>
  <si>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</si>
  <si>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</si>
  <si>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</si>
  <si>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</si>
  <si>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</si>
  <si>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</si>
  <si>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</si>
  <si>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</si>
  <si>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</si>
  <si>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</si>
  <si>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</si>
  <si>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</si>
  <si>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</si>
  <si>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</si>
  <si>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</si>
  <si>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</si>
  <si>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</si>
  <si>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</si>
  <si>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</si>
  <si>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</si>
  <si>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</si>
  <si>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</si>
  <si>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</si>
  <si>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</si>
  <si>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</si>
  <si>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</si>
  <si>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</si>
  <si>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</si>
  <si>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</si>
  <si>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</si>
  <si>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</si>
  <si>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</si>
  <si>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</si>
  <si>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</si>
  <si>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</si>
  <si>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</si>
  <si>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</si>
  <si>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</si>
  <si>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</si>
  <si>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</si>
  <si>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</si>
  <si>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</si>
  <si>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</si>
  <si>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</si>
  <si>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</si>
  <si>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</si>
  <si>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</si>
  <si>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</si>
  <si>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</si>
  <si>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</si>
  <si>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</si>
  <si>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</si>
  <si>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</si>
  <si>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</si>
  <si>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</si>
  <si>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</si>
  <si>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</si>
  <si>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</si>
  <si>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</si>
  <si>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</si>
  <si>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</si>
  <si>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</si>
  <si>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</si>
  <si>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</si>
  <si>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</si>
  <si>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</si>
  <si>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</si>
  <si>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</si>
  <si>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</si>
  <si>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</si>
  <si>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</si>
  <si>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</si>
  <si>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</si>
  <si>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</si>
  <si>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</si>
  <si>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</si>
  <si>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</si>
  <si>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</si>
  <si>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</si>
  <si>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</si>
  <si>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</si>
  <si>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</si>
  <si>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</si>
  <si>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</si>
  <si>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</si>
  <si>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</si>
  <si>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</si>
  <si>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</si>
  <si>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</si>
  <si>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</si>
  <si>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</si>
  <si>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</si>
  <si>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</si>
  <si>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</si>
  <si>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</si>
  <si>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</si>
  <si>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</si>
  <si>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</si>
  <si>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</si>
  <si>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</si>
  <si>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</si>
  <si>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</si>
  <si>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</si>
  <si>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</si>
  <si>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</si>
  <si>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</si>
  <si>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</si>
  <si>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</si>
  <si>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</si>
  <si>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</si>
  <si>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</si>
  <si>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</si>
  <si>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</si>
  <si>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</si>
  <si>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</si>
  <si>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</si>
  <si>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</si>
  <si>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</si>
  <si>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</si>
  <si>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</si>
  <si>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</si>
  <si>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</si>
  <si>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</si>
  <si>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</si>
  <si>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</si>
  <si>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</si>
  <si>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</si>
  <si>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</si>
  <si>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</si>
  <si>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</si>
  <si>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</si>
  <si>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</si>
  <si>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</si>
  <si>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</si>
  <si>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</si>
  <si>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</si>
  <si>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</si>
  <si>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</si>
  <si>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</si>
  <si>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</si>
  <si>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</si>
  <si>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</si>
  <si>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</si>
  <si>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</si>
  <si>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</si>
  <si>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</si>
  <si>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</si>
  <si>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</si>
  <si>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</si>
  <si>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</si>
  <si>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</si>
  <si>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</si>
  <si>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</si>
  <si>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</si>
  <si>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</si>
  <si>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</si>
  <si>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</si>
  <si>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</si>
  <si>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</si>
  <si>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</si>
  <si>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</si>
  <si>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</si>
  <si>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</si>
  <si>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</si>
  <si>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</si>
  <si>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</si>
  <si>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</si>
  <si>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</si>
  <si>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</si>
  <si>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</si>
  <si>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</si>
  <si>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</si>
  <si>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</si>
  <si>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</si>
  <si>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</si>
  <si>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</si>
  <si>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</si>
  <si>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</si>
  <si>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</si>
  <si>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</si>
  <si>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</si>
  <si>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</si>
  <si>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</si>
  <si>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</si>
  <si>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</si>
  <si>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</si>
  <si>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</si>
  <si>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</si>
  <si>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</si>
  <si>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</si>
  <si>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</si>
  <si>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</si>
  <si>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</si>
  <si>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</si>
  <si>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</si>
  <si>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</si>
  <si>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</si>
  <si>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</si>
  <si>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</si>
  <si>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</si>
  <si>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</si>
  <si>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</si>
  <si>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</si>
  <si>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</si>
  <si>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</si>
  <si>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</si>
  <si>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</si>
  <si>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</si>
  <si>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</si>
  <si>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</si>
  <si>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</si>
  <si>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</si>
  <si>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</si>
  <si>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</si>
  <si>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</si>
  <si>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</si>
  <si>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</si>
  <si>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</si>
  <si>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</si>
  <si>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</si>
  <si>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</si>
  <si>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</si>
  <si>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</si>
  <si>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</si>
  <si>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</si>
  <si>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</si>
  <si>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</si>
  <si>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</si>
  <si>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</si>
  <si>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</si>
  <si>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</si>
  <si>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</si>
  <si>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</si>
  <si>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</si>
  <si>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</si>
  <si>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</si>
  <si>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</si>
  <si>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</si>
  <si>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</si>
  <si>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</si>
  <si>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</si>
  <si>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</si>
  <si>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</si>
  <si>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</si>
  <si>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</si>
  <si>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</si>
  <si>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</si>
  <si>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</si>
  <si>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</si>
  <si>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</si>
  <si>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</si>
  <si>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</si>
  <si>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</si>
  <si>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</si>
  <si>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</si>
  <si>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</si>
  <si>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</si>
  <si>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</si>
  <si>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</si>
  <si>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</si>
  <si>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</si>
  <si>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</si>
  <si>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</si>
  <si>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</si>
  <si>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</si>
  <si>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</si>
  <si>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</si>
  <si>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</si>
  <si>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</si>
  <si>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</si>
  <si>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</si>
  <si>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</si>
  <si>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</si>
  <si>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</si>
  <si>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</si>
  <si>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</si>
  <si>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</si>
  <si>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</si>
  <si>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</si>
  <si>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</si>
  <si>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</si>
  <si>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</si>
  <si>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</si>
  <si>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</si>
  <si>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</si>
  <si>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</si>
  <si>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</si>
  <si>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</si>
  <si>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</si>
  <si>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</si>
  <si>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</si>
  <si>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</si>
  <si>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</si>
  <si>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</si>
  <si>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</si>
  <si>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</si>
  <si>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</si>
  <si>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</si>
  <si>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</si>
  <si>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</si>
  <si>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</si>
  <si>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</si>
  <si>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</si>
  <si>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</si>
  <si>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</si>
  <si>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</si>
  <si>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</si>
  <si>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</si>
  <si>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</si>
  <si>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</si>
  <si>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</si>
  <si>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</si>
  <si>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</si>
  <si>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</si>
  <si>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</si>
  <si>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</si>
  <si>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</si>
  <si>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</si>
  <si>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</si>
  <si>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</si>
  <si>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</si>
  <si>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</si>
  <si>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</si>
  <si>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</si>
  <si>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</si>
  <si>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</si>
  <si>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</si>
  <si>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</si>
  <si>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</si>
  <si>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</si>
  <si>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</si>
  <si>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</si>
  <si>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</si>
  <si>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</si>
  <si>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</si>
  <si>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</si>
  <si>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</si>
  <si>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</si>
  <si>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</si>
  <si>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</si>
  <si>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</si>
  <si>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</si>
  <si>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</si>
  <si>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</si>
  <si>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</si>
  <si>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</si>
  <si>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</si>
  <si>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</si>
  <si>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</si>
  <si>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</si>
  <si>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</si>
  <si>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</si>
  <si>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</si>
  <si>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</si>
  <si>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</si>
  <si>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</si>
  <si>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</si>
  <si>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</si>
  <si>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</si>
  <si>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</si>
  <si>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</si>
  <si>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</si>
  <si>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</si>
  <si>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</si>
  <si>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</si>
  <si>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</si>
  <si>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</si>
  <si>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</si>
  <si>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</si>
  <si>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</si>
  <si>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</si>
  <si>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</si>
  <si>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</si>
  <si>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</si>
  <si>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</si>
  <si>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</si>
  <si>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</si>
  <si>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</si>
  <si>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</si>
  <si>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</si>
  <si>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</si>
  <si>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</si>
  <si>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</si>
  <si>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</si>
  <si>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</si>
  <si>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</si>
  <si>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</si>
  <si>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</si>
  <si>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</si>
  <si>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</si>
  <si>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</si>
  <si>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</si>
  <si>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</si>
  <si>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</si>
  <si>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</si>
  <si>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</si>
  <si>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</si>
  <si>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</si>
  <si>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</si>
  <si>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</si>
  <si>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</si>
  <si>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</si>
  <si>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</si>
  <si>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</si>
  <si>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</si>
  <si>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</si>
  <si>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</si>
  <si>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</si>
  <si>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</si>
  <si>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</si>
  <si>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</si>
  <si>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</si>
  <si>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</si>
  <si>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</si>
  <si>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</si>
  <si>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</si>
  <si>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</si>
  <si>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</si>
  <si>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</si>
  <si>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</si>
  <si>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</si>
  <si>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</si>
  <si>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</si>
  <si>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</si>
  <si>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</si>
  <si>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</si>
  <si>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</si>
  <si>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</si>
  <si>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</si>
  <si>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</si>
  <si>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</si>
  <si>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</si>
  <si>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</si>
  <si>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</si>
  <si>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</si>
  <si>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</si>
  <si>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</si>
  <si>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</si>
  <si>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</si>
  <si>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</si>
  <si>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</si>
  <si>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</si>
  <si>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</si>
  <si>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</si>
  <si>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</si>
  <si>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</si>
  <si>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</si>
  <si>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</si>
  <si>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</si>
  <si>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</si>
  <si>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</si>
  <si>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</si>
  <si>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</si>
  <si>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</si>
  <si>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</si>
  <si>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</si>
  <si>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</si>
  <si>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</si>
  <si>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</si>
  <si>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</si>
  <si>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</si>
  <si>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</si>
  <si>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</si>
  <si>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</si>
  <si>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</si>
  <si>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</si>
  <si>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</si>
  <si>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</si>
  <si>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</si>
  <si>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</si>
  <si>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</si>
  <si>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</si>
  <si>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</si>
  <si>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</si>
  <si>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</si>
  <si>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</si>
  <si>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</si>
  <si>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</si>
  <si>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</si>
  <si>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</si>
  <si>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</si>
  <si>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</si>
  <si>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</si>
  <si>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</si>
  <si>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</si>
  <si>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</si>
  <si>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</si>
  <si>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</si>
  <si>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</si>
  <si>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</si>
  <si>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</si>
  <si>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</si>
  <si>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</si>
  <si>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</si>
  <si>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</si>
  <si>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</si>
  <si>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</si>
  <si>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</si>
  <si>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</si>
  <si>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</si>
  <si>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</si>
  <si>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</si>
  <si>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</si>
  <si>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</si>
  <si>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</si>
  <si>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</si>
  <si>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</si>
  <si>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</si>
  <si>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</si>
  <si>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</si>
  <si>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</si>
  <si>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</si>
  <si>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</si>
  <si>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</si>
  <si>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</si>
  <si>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</si>
  <si>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</si>
  <si>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</si>
  <si>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</si>
  <si>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</si>
  <si>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</si>
  <si>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</si>
  <si>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</si>
  <si>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</si>
  <si>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</si>
  <si>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</si>
  <si>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</si>
  <si>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</si>
  <si>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</si>
  <si>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</si>
  <si>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</si>
  <si>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</si>
  <si>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</si>
  <si>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</si>
  <si>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</si>
  <si>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</si>
  <si>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</si>
  <si>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</si>
  <si>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</si>
  <si>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</si>
  <si>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</si>
  <si>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</si>
  <si>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</si>
  <si>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</si>
  <si>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</si>
  <si>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</si>
  <si>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</si>
  <si>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</si>
  <si>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</si>
  <si>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</si>
  <si>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</si>
  <si>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</si>
  <si>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</si>
  <si>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</si>
  <si>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</si>
  <si>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</si>
  <si>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</si>
  <si>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</si>
  <si>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</si>
  <si>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</si>
  <si>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</si>
  <si>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</si>
  <si>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</si>
  <si>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</si>
  <si>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</si>
  <si>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</si>
  <si>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</si>
  <si>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</si>
  <si>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</si>
  <si>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</si>
  <si>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</si>
  <si>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</si>
  <si>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</si>
  <si>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</si>
  <si>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</si>
  <si>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</si>
  <si>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</si>
  <si>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</si>
  <si>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</si>
  <si>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</si>
  <si>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</si>
  <si>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</si>
  <si>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</si>
  <si>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</si>
  <si>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</si>
  <si>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</si>
  <si>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</si>
  <si>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</si>
  <si>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</si>
  <si>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</si>
  <si>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</si>
  <si>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</si>
  <si>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</si>
  <si>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</si>
  <si>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</si>
  <si>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</si>
  <si>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</si>
  <si>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</si>
  <si>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</si>
  <si>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</si>
  <si>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</si>
  <si>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</si>
  <si>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</si>
  <si>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</si>
  <si>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</si>
  <si>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</si>
  <si>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</si>
  <si>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</si>
  <si>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</si>
  <si>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</si>
  <si>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</si>
  <si>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</si>
  <si>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</si>
  <si>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</si>
  <si>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</si>
  <si>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</si>
  <si>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</si>
  <si>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</si>
  <si>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</si>
  <si>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</si>
  <si>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</si>
  <si>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</si>
  <si>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</si>
  <si>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</si>
  <si>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</si>
  <si>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</si>
  <si>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</si>
  <si>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</si>
  <si>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</si>
  <si>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</si>
  <si>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</si>
  <si>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</si>
  <si>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</si>
  <si>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</si>
  <si>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</si>
  <si>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</si>
  <si>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</si>
  <si>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</si>
  <si>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</si>
  <si>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</si>
  <si>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</si>
  <si>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</si>
  <si>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</si>
  <si>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</si>
  <si>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</si>
  <si>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</si>
  <si>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</si>
  <si>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</si>
  <si>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</si>
  <si>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</si>
  <si>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</si>
  <si>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</si>
  <si>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</si>
  <si>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</si>
  <si>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</si>
  <si>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</si>
  <si>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</si>
  <si>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</si>
  <si>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</si>
  <si>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</si>
  <si>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</si>
  <si>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</si>
  <si>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</si>
  <si>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</si>
  <si>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</si>
  <si>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</si>
  <si>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</si>
  <si>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</si>
  <si>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</si>
  <si>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</si>
  <si>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</si>
  <si>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</si>
  <si>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</si>
  <si>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</si>
  <si>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</si>
  <si>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</si>
  <si>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</si>
  <si>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</si>
  <si>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</si>
  <si>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</si>
  <si>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</si>
  <si>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</si>
  <si>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</si>
  <si>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</si>
  <si>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</si>
  <si>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</si>
  <si>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</si>
  <si>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</si>
  <si>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</si>
  <si>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</si>
  <si>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</si>
  <si>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</si>
  <si>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</si>
  <si>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</si>
  <si>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</si>
  <si>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</si>
  <si>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</si>
  <si>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</si>
  <si>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</si>
  <si>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</si>
  <si>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</si>
  <si>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</si>
  <si>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</si>
  <si>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</si>
  <si>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</si>
  <si>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</si>
  <si>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</si>
  <si>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</si>
  <si>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</si>
  <si>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</si>
  <si>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</si>
  <si>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</si>
  <si>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</si>
  <si>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</si>
  <si>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</si>
  <si>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</si>
  <si>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</si>
  <si>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</si>
  <si>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</si>
  <si>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</si>
  <si>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</si>
  <si>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</si>
  <si>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</si>
  <si>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</si>
  <si>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</si>
  <si>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</si>
  <si>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</si>
  <si>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</si>
  <si>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</si>
  <si>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</si>
  <si>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</si>
  <si>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</si>
  <si>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</si>
  <si>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</si>
  <si>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</si>
  <si>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</si>
  <si>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</si>
  <si>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</si>
  <si>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</si>
  <si>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</si>
  <si>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</si>
  <si>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</si>
  <si>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</si>
  <si>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</si>
  <si>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</si>
  <si>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</si>
  <si>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</si>
  <si>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</si>
  <si>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</si>
  <si>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</si>
  <si>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</si>
  <si>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</si>
  <si>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</si>
  <si>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</si>
  <si>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</si>
  <si>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</si>
  <si>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</si>
  <si>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</si>
  <si>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</si>
  <si>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</si>
  <si>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</si>
  <si>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</si>
  <si>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</si>
  <si>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</si>
  <si>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</si>
  <si>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</si>
  <si>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</si>
  <si>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</si>
  <si>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</si>
  <si>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</si>
  <si>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</si>
  <si>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</si>
  <si>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</si>
  <si>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</si>
  <si>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</si>
  <si>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</si>
  <si>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</si>
  <si>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</si>
  <si>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</si>
  <si>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</si>
  <si>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</si>
  <si>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</si>
  <si>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</si>
  <si>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</si>
  <si>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</si>
  <si>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</si>
  <si>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</si>
  <si>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</si>
  <si>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</si>
  <si>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</si>
  <si>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</si>
  <si>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</si>
  <si>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</si>
  <si>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</si>
  <si>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</si>
  <si>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</si>
  <si>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</si>
  <si>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</si>
  <si>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</si>
  <si>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</si>
  <si>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</si>
  <si>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</si>
  <si>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</si>
  <si>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</si>
  <si>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</si>
  <si>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</si>
  <si>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</si>
  <si>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</si>
  <si>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</si>
  <si>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</si>
  <si>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</si>
  <si>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</si>
  <si>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</si>
  <si>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</si>
  <si>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</si>
  <si>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</si>
  <si>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</si>
  <si>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</si>
  <si>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</si>
  <si>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</si>
  <si>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</si>
  <si>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</si>
  <si>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</si>
  <si>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</si>
  <si>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</si>
  <si>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</si>
  <si>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</si>
  <si>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</si>
  <si>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</si>
  <si>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</si>
  <si>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</si>
  <si>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</si>
  <si>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</si>
  <si>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</si>
  <si>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</si>
  <si>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</si>
  <si>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</si>
  <si>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</si>
  <si>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</si>
  <si>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</si>
  <si>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</si>
  <si>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</si>
  <si>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</si>
  <si>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</si>
  <si>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</si>
  <si>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</si>
  <si>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</si>
  <si>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</si>
  <si>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</si>
  <si>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</si>
  <si>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</si>
  <si>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</si>
  <si>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</si>
  <si>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</si>
  <si>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</si>
  <si>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</si>
  <si>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</si>
  <si>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</si>
  <si>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</si>
  <si>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</si>
  <si>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</si>
  <si>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</si>
  <si>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</si>
  <si>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</si>
  <si>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</si>
  <si>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</si>
  <si>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</si>
  <si>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</si>
  <si>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</si>
  <si>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</si>
  <si>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</si>
  <si>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</si>
  <si>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</si>
  <si>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</si>
  <si>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</si>
  <si>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</si>
  <si>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</si>
  <si>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</si>
  <si>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</si>
  <si>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</si>
  <si>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</si>
  <si>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</si>
  <si>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</si>
  <si>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</si>
  <si>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</si>
  <si>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</si>
  <si>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</si>
  <si>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</si>
  <si>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</si>
  <si>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</si>
  <si>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</si>
  <si>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</si>
  <si>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</si>
  <si>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</si>
  <si>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</si>
  <si>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</si>
  <si>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</si>
  <si>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</si>
  <si>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</si>
  <si>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</si>
  <si>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</si>
  <si>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</si>
  <si>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</si>
  <si>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</si>
  <si>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</si>
  <si>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</si>
  <si>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</si>
  <si>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</si>
  <si>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</si>
  <si>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</si>
  <si>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</si>
  <si>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</si>
  <si>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</si>
  <si>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</si>
  <si>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</si>
  <si>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</si>
  <si>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</si>
  <si>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</si>
  <si>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</si>
  <si>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</si>
  <si>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</si>
  <si>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</si>
  <si>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</si>
  <si>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</si>
  <si>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</si>
  <si>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</si>
  <si>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</si>
  <si>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</si>
  <si>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</si>
  <si>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</si>
  <si>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</si>
  <si>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</si>
  <si>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</si>
  <si>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</si>
  <si>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</si>
  <si>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</si>
  <si>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</si>
  <si>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</si>
  <si>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</si>
  <si>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</si>
  <si>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</si>
  <si>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</si>
  <si>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</si>
  <si>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</si>
  <si>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</si>
  <si>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</si>
  <si>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</si>
  <si>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</si>
  <si>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</si>
  <si>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</si>
  <si>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</si>
  <si>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</si>
  <si>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</si>
  <si>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</si>
  <si>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</si>
  <si>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</si>
  <si>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</si>
  <si>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</si>
  <si>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</si>
  <si>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</si>
  <si>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</si>
  <si>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</si>
  <si>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</si>
  <si>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</si>
  <si>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</si>
  <si>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</si>
  <si>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</si>
  <si>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</si>
  <si>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</si>
  <si>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</si>
  <si>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</si>
  <si>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</si>
  <si>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</si>
  <si>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</si>
  <si>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</si>
  <si>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</si>
  <si>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</si>
  <si>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</si>
  <si>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</si>
  <si>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</si>
  <si>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</si>
  <si>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</si>
  <si>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</si>
  <si>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</si>
  <si>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</si>
  <si>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</si>
  <si>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</si>
  <si>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</si>
  <si>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</si>
  <si>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</si>
  <si>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</si>
  <si>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</si>
  <si>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</si>
  <si>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</si>
  <si>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</si>
  <si>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</si>
  <si>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</si>
  <si>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</si>
  <si>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</si>
  <si>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</si>
  <si>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</si>
  <si>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</si>
  <si>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</si>
  <si>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</si>
  <si>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</si>
  <si>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</si>
  <si>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</si>
  <si>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</si>
  <si>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</si>
  <si>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</si>
  <si>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</si>
  <si>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</si>
  <si>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</si>
  <si>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</si>
  <si>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</si>
  <si>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</si>
  <si>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</si>
  <si>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</si>
  <si>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</si>
  <si>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</si>
  <si>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</si>
  <si>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</si>
  <si>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</si>
  <si>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</si>
  <si>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</si>
  <si>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</si>
  <si>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</si>
  <si>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</si>
  <si>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</si>
  <si>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</si>
  <si>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</si>
  <si>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</si>
  <si>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</si>
  <si>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</si>
  <si>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</si>
  <si>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</si>
  <si>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</si>
  <si>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</si>
  <si>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</si>
  <si>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</si>
  <si>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</si>
  <si>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</si>
  <si>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</si>
  <si>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</si>
  <si>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</si>
  <si>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</si>
  <si>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</si>
  <si>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</si>
  <si>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</si>
  <si>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</si>
  <si>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</si>
  <si>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</si>
  <si>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</si>
  <si>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</si>
  <si>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</si>
  <si>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</si>
  <si>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</si>
  <si>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</si>
  <si>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</si>
  <si>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</si>
  <si>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</si>
  <si>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</si>
  <si>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</si>
  <si>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</si>
  <si>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</si>
  <si>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</si>
  <si>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</si>
  <si>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</si>
  <si>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</si>
  <si>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</si>
  <si>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</si>
  <si>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</si>
  <si>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</si>
  <si>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</si>
  <si>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</si>
  <si>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</si>
  <si>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</si>
  <si>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</si>
  <si>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</si>
  <si>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</si>
  <si>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</si>
  <si>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</si>
  <si>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</si>
  <si>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</si>
  <si>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</si>
  <si>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</si>
  <si>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</si>
  <si>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</si>
  <si>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</si>
  <si>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</si>
  <si>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</si>
  <si>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</si>
  <si>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</si>
  <si>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</si>
  <si>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</si>
  <si>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</si>
  <si>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</si>
  <si>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</si>
  <si>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</si>
  <si>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</si>
  <si>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</si>
  <si>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</si>
  <si>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</si>
  <si>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</si>
  <si>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</si>
  <si>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</si>
  <si>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</si>
  <si>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</si>
  <si>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</si>
  <si>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</si>
  <si>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</si>
  <si>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</si>
  <si>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</si>
  <si>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</si>
  <si>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</si>
  <si>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</si>
  <si>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</si>
  <si>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</si>
  <si>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</si>
  <si>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</si>
  <si>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</si>
  <si>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</si>
  <si>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</si>
  <si>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</si>
  <si>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</si>
  <si>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</si>
  <si>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</si>
  <si>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</si>
  <si>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</si>
  <si>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</si>
  <si>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</si>
  <si>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</si>
  <si>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</si>
  <si>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</si>
  <si>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</si>
  <si>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</si>
  <si>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</si>
  <si>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</si>
  <si>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</si>
  <si>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</si>
  <si>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</si>
  <si>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</si>
  <si>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</si>
  <si>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</si>
  <si>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</si>
  <si>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</si>
  <si>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</si>
  <si>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</si>
  <si>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</si>
  <si>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</si>
  <si>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</si>
  <si>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</si>
  <si>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</si>
  <si>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</si>
  <si>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</si>
  <si>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</si>
  <si>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</si>
  <si>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</si>
  <si>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</si>
  <si>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</si>
  <si>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</si>
  <si>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</si>
  <si>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</si>
  <si>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</si>
  <si>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</si>
  <si>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</si>
  <si>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</si>
  <si>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</si>
  <si>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</si>
  <si>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</si>
  <si>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</si>
  <si>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</si>
  <si>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</si>
  <si>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</si>
  <si>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</si>
  <si>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</si>
  <si>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</si>
  <si>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</si>
  <si>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</si>
  <si>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</si>
  <si>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</si>
  <si>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</si>
  <si>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</si>
  <si>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</si>
  <si>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</si>
  <si>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</si>
  <si>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</si>
  <si>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</si>
  <si>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</si>
  <si>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</si>
  <si>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</si>
  <si>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</si>
  <si>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</si>
  <si>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</si>
  <si>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</si>
  <si>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</si>
  <si>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</si>
  <si>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</si>
  <si>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</si>
  <si>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</si>
  <si>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</si>
  <si>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</si>
  <si>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</si>
  <si>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</si>
  <si>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</si>
  <si>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</si>
  <si>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</si>
  <si>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</si>
  <si>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</si>
  <si>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</si>
  <si>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</si>
  <si>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</si>
  <si>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</si>
  <si>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</si>
  <si>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</si>
  <si>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</si>
  <si>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</si>
  <si>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</si>
  <si>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</si>
  <si>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</si>
  <si>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</si>
  <si>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</si>
  <si>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</si>
  <si>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</si>
  <si>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</si>
  <si>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</si>
  <si>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</si>
  <si>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</si>
  <si>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</si>
  <si>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</si>
  <si>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</si>
  <si>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</si>
  <si>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</si>
  <si>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</si>
  <si>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</si>
  <si>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</si>
  <si>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</si>
  <si>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</si>
  <si>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</si>
  <si>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</si>
  <si>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</si>
  <si>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</si>
  <si>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</si>
  <si>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</si>
  <si>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</si>
  <si>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</si>
  <si>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</si>
  <si>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</si>
  <si>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</si>
  <si>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</si>
  <si>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</si>
  <si>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</si>
  <si>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</si>
  <si>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</si>
  <si>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</si>
  <si>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</si>
  <si>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</si>
  <si>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</si>
  <si>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</si>
  <si>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</si>
  <si>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</si>
  <si>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</si>
  <si>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</si>
  <si>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</si>
  <si>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</si>
  <si>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</si>
  <si>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</si>
  <si>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</si>
  <si>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</si>
  <si>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</si>
  <si>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</si>
  <si>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</si>
  <si>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</si>
  <si>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</si>
  <si>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</si>
  <si>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</si>
  <si>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</si>
  <si>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</si>
  <si>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</si>
  <si>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</si>
  <si>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</si>
  <si>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</si>
  <si>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</si>
  <si>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</si>
  <si>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</si>
  <si>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</si>
  <si>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</si>
  <si>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</si>
  <si>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</si>
  <si>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</si>
  <si>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</si>
  <si>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</si>
  <si>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</si>
  <si>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</si>
  <si>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</si>
  <si>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</si>
  <si>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</si>
  <si>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</si>
  <si>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</si>
  <si>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</si>
  <si>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</si>
  <si>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</si>
  <si>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</si>
  <si>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</si>
  <si>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</si>
  <si>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</si>
  <si>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</si>
  <si>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</si>
  <si>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</si>
  <si>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</si>
  <si>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</si>
  <si>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</si>
  <si>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</si>
  <si>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</si>
  <si>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</si>
  <si>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</si>
  <si>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</si>
  <si>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</si>
  <si>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</si>
  <si>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</si>
  <si>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</si>
  <si>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</si>
  <si>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</si>
  <si>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</si>
  <si>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</si>
  <si>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</si>
  <si>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</si>
  <si>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</si>
  <si>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</si>
  <si>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</si>
  <si>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</si>
  <si>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</si>
  <si>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</si>
  <si>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</si>
  <si>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</si>
  <si>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</si>
  <si>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</si>
  <si>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</si>
  <si>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</si>
  <si>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</si>
  <si>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</si>
  <si>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</si>
  <si>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</si>
  <si>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</si>
  <si>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</si>
  <si>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</si>
  <si>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</si>
  <si>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</si>
  <si>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</si>
  <si>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</si>
  <si>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</si>
  <si>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</si>
  <si>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</si>
  <si>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</si>
  <si>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</si>
  <si>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</si>
  <si>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</si>
  <si>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</si>
  <si>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</si>
  <si>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</si>
  <si>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</si>
  <si>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</si>
  <si>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</si>
  <si>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</si>
  <si>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</si>
  <si>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</si>
  <si>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</si>
  <si>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</si>
  <si>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</si>
  <si>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</si>
  <si>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</si>
  <si>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</si>
  <si>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</si>
  <si>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</si>
  <si>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</si>
  <si>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</si>
  <si>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</si>
  <si>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</si>
  <si>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</si>
  <si>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</si>
  <si>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</si>
  <si>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</si>
  <si>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</si>
  <si>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</si>
  <si>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</si>
  <si>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</si>
  <si>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</si>
  <si>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</si>
  <si>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</si>
  <si>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</si>
  <si>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</si>
  <si>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</si>
  <si>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</si>
  <si>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</si>
  <si>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</si>
  <si>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</si>
  <si>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</si>
  <si>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</si>
  <si>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</si>
  <si>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</si>
  <si>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</si>
  <si>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</si>
  <si>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</si>
  <si>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</si>
  <si>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</si>
  <si>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</si>
  <si>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</si>
  <si>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</si>
  <si>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</si>
  <si>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</si>
  <si>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</si>
  <si>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</si>
  <si>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</si>
  <si>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</si>
  <si>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</si>
  <si>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</si>
  <si>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</si>
  <si>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</si>
  <si>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</si>
  <si>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</si>
  <si>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</si>
  <si>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</si>
  <si>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</si>
  <si>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</si>
  <si>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</si>
  <si>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</si>
  <si>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</si>
  <si>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</si>
  <si>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</si>
  <si>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</si>
  <si>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</si>
  <si>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</si>
  <si>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</si>
  <si>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</si>
  <si>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</si>
  <si>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</si>
  <si>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</si>
  <si>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</si>
  <si>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</si>
  <si>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</si>
  <si>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</si>
  <si>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</si>
  <si>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</si>
  <si>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</si>
  <si>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</si>
  <si>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</si>
  <si>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</si>
  <si>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</si>
  <si>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</si>
  <si>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</si>
  <si>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</si>
  <si>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</si>
  <si>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</si>
  <si>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</si>
  <si>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</si>
  <si>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</si>
  <si>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</si>
  <si>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</si>
  <si>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</si>
  <si>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</si>
  <si>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</si>
  <si>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</si>
  <si>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</si>
  <si>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</si>
  <si>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</si>
  <si>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</si>
  <si>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</si>
  <si>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</si>
  <si>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</si>
  <si>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</si>
  <si>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</si>
  <si>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</si>
  <si>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</si>
  <si>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</si>
  <si>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</si>
  <si>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</si>
  <si>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</si>
  <si>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</si>
  <si>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</si>
  <si>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</si>
  <si>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</si>
  <si>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</si>
  <si>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</si>
  <si>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</si>
  <si>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</si>
  <si>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</si>
  <si>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</si>
  <si>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</si>
  <si>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</si>
  <si>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</si>
  <si>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</si>
  <si>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</si>
  <si>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</si>
  <si>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</si>
  <si>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</si>
  <si>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</si>
  <si>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</si>
  <si>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</si>
  <si>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</si>
  <si>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</si>
  <si>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</si>
  <si>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</si>
  <si>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</si>
  <si>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</si>
  <si>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</si>
  <si>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</si>
  <si>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</si>
  <si>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</si>
  <si>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</si>
  <si>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</si>
  <si>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</si>
  <si>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</si>
  <si>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</si>
  <si>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</si>
  <si>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</si>
  <si>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</si>
  <si>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</si>
  <si>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</si>
  <si>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</si>
  <si>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</si>
  <si>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</si>
  <si>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</si>
  <si>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</si>
  <si>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</si>
  <si>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</si>
  <si>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</si>
  <si>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</si>
  <si>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</si>
  <si>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</si>
  <si>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</si>
  <si>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</si>
  <si>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</si>
  <si>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</si>
  <si>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</si>
  <si>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</si>
  <si>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</si>
  <si>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</si>
  <si>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</si>
  <si>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</si>
  <si>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</si>
  <si>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</si>
  <si>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</si>
  <si>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</si>
  <si>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</si>
  <si>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</si>
  <si>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</si>
  <si>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</si>
  <si>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</si>
  <si>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</si>
  <si>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</si>
  <si>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</si>
  <si>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</si>
  <si>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</si>
  <si>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</si>
  <si>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</si>
  <si>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</si>
  <si>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</si>
  <si>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</si>
  <si>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</si>
  <si>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</si>
  <si>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</si>
  <si>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</si>
  <si>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</si>
  <si>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</si>
  <si>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</si>
  <si>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</si>
  <si>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</si>
  <si>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</si>
  <si>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</si>
  <si>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</si>
  <si>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</si>
  <si>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</si>
  <si>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</si>
  <si>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</si>
  <si>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</si>
  <si>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</si>
  <si>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</si>
  <si>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</si>
  <si>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</si>
  <si>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</si>
  <si>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</si>
  <si>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</si>
  <si>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</si>
  <si>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</si>
  <si>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</si>
  <si>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</si>
  <si>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</si>
  <si>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</si>
  <si>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</si>
  <si>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</si>
  <si>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</si>
  <si>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</si>
  <si>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</si>
  <si>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</si>
  <si>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</si>
  <si>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</si>
  <si>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</si>
  <si>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</si>
  <si>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</si>
  <si>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</si>
  <si>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</si>
  <si>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</si>
  <si>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</si>
  <si>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</si>
  <si>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</si>
  <si>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</si>
  <si>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</si>
  <si>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</si>
  <si>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</si>
  <si>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</si>
  <si>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</si>
  <si>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</si>
  <si>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</si>
  <si>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</si>
  <si>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</si>
  <si>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</si>
  <si>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</si>
  <si>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</si>
  <si>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</si>
  <si>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</si>
  <si>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</si>
  <si>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</si>
  <si>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</si>
  <si>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</si>
  <si>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</si>
  <si>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</si>
  <si>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</si>
  <si>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</si>
  <si>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</si>
  <si>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</si>
  <si>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</si>
  <si>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</si>
  <si>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</si>
  <si>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</si>
  <si>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</si>
  <si>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</si>
  <si>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</si>
  <si>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</si>
  <si>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</si>
  <si>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</si>
  <si>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</si>
  <si>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</si>
  <si>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</si>
  <si>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</si>
  <si>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</si>
  <si>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</si>
  <si>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</si>
  <si>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</si>
  <si>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</si>
  <si>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</si>
  <si>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</si>
  <si>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</si>
  <si>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</si>
  <si>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</si>
  <si>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</si>
  <si>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</si>
  <si>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</si>
  <si>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</si>
  <si>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</si>
  <si>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</si>
  <si>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</si>
  <si>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</si>
  <si>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</si>
  <si>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</si>
  <si>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</si>
  <si>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</si>
  <si>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</si>
  <si>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</si>
  <si>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</si>
  <si>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</si>
  <si>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</si>
  <si>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</si>
  <si>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</si>
  <si>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</si>
  <si>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</si>
  <si>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</si>
  <si>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</si>
  <si>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</si>
  <si>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</si>
  <si>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</si>
  <si>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</si>
  <si>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</si>
  <si>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</si>
  <si>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</si>
  <si>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</si>
  <si>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</si>
  <si>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</si>
  <si>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</si>
  <si>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</si>
  <si>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</si>
  <si>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</si>
  <si>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</si>
  <si>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</si>
  <si>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</si>
  <si>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</si>
  <si>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</si>
  <si>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</si>
  <si>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</si>
  <si>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</si>
  <si>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</si>
  <si>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</si>
  <si>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</si>
  <si>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</si>
  <si>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</si>
  <si>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</si>
  <si>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</si>
  <si>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</si>
  <si>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</si>
  <si>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</si>
  <si>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</si>
  <si>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</si>
  <si>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</si>
  <si>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</si>
  <si>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</si>
  <si>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</si>
  <si>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</si>
  <si>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</si>
  <si>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</si>
  <si>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</si>
  <si>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</si>
  <si>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</si>
  <si>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</si>
  <si>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</si>
  <si>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</si>
  <si>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</si>
  <si>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</si>
  <si>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</si>
  <si>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</si>
  <si>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</si>
  <si>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</si>
  <si>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</si>
  <si>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</si>
  <si>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</si>
  <si>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</si>
  <si>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</si>
  <si>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</si>
  <si>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</si>
  <si>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</si>
  <si>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</si>
  <si>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</si>
  <si>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</si>
  <si>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</si>
  <si>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</si>
  <si>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</si>
  <si>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</si>
  <si>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</si>
  <si>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</si>
  <si>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</si>
  <si>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</si>
  <si>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</si>
  <si>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</si>
  <si>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</si>
  <si>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</si>
  <si>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</si>
  <si>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</si>
  <si>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</si>
  <si>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</si>
  <si>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</si>
  <si>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</si>
  <si>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</si>
  <si>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</si>
  <si>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</si>
  <si>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</si>
  <si>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</si>
  <si>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</si>
  <si>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</si>
  <si>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</si>
  <si>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</si>
  <si>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</si>
  <si>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</si>
  <si>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</si>
  <si>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</si>
  <si>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</si>
  <si>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</si>
  <si>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</si>
  <si>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</si>
  <si>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</si>
  <si>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</si>
  <si>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</si>
  <si>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</si>
  <si>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</si>
  <si>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</si>
  <si>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</si>
  <si>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</si>
  <si>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</si>
  <si>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</si>
  <si>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</si>
  <si>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</si>
  <si>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</si>
  <si>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</si>
  <si>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</si>
  <si>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</si>
  <si>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</si>
  <si>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</si>
  <si>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</si>
  <si>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</si>
  <si>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</si>
  <si>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</si>
  <si>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</si>
  <si>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</si>
  <si>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</si>
  <si>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</si>
  <si>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</si>
  <si>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</si>
  <si>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</si>
  <si>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</si>
  <si>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</si>
  <si>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</si>
  <si>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</si>
  <si>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</si>
  <si>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</si>
  <si>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</si>
  <si>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</si>
  <si>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</si>
  <si>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</si>
  <si>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</si>
  <si>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</si>
  <si>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</si>
  <si>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</si>
  <si>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</si>
  <si>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</si>
  <si>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</si>
  <si>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</si>
  <si>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</si>
  <si>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</si>
  <si>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</si>
  <si>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</si>
  <si>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</si>
  <si>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</si>
  <si>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</si>
  <si>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</si>
  <si>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</si>
  <si>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</si>
  <si>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</si>
  <si>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</si>
  <si>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</si>
  <si>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</si>
  <si>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</si>
  <si>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</si>
  <si>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</si>
  <si>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</si>
  <si>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</si>
  <si>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</si>
  <si>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</si>
  <si>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</si>
  <si>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</si>
  <si>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</si>
  <si>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</si>
  <si>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</si>
  <si>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</si>
  <si>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</si>
  <si>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</si>
  <si>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</si>
  <si>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</si>
  <si>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</si>
  <si>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</si>
  <si>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</si>
  <si>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</si>
  <si>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</si>
  <si>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</si>
  <si>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</si>
  <si>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</si>
  <si>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</si>
  <si>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</si>
  <si>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</si>
  <si>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</si>
  <si>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</si>
  <si>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</si>
  <si>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</si>
  <si>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</si>
  <si>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</si>
  <si>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</si>
  <si>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</si>
  <si>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</si>
  <si>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</si>
  <si>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</si>
  <si>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</si>
  <si>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</si>
  <si>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</si>
  <si>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</si>
  <si>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</si>
  <si>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</si>
  <si>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</si>
  <si>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</si>
  <si>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</si>
  <si>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</si>
  <si>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</si>
  <si>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</si>
  <si>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</si>
  <si>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</si>
  <si>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</si>
  <si>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</si>
  <si>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</si>
  <si>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</si>
  <si>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</si>
  <si>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</si>
  <si>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</si>
  <si>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</si>
  <si>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</si>
  <si>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</si>
  <si>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</si>
  <si>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</si>
  <si>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</si>
  <si>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</si>
  <si>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</si>
  <si>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</si>
  <si>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</si>
  <si>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</si>
  <si>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</si>
  <si>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</si>
  <si>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</si>
  <si>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</si>
  <si>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</si>
  <si>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</si>
  <si>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</si>
  <si>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</si>
  <si>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</si>
  <si>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</si>
  <si>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</si>
  <si>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</si>
  <si>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</si>
  <si>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</si>
  <si>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</si>
  <si>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</si>
  <si>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</si>
  <si>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</si>
  <si>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</si>
  <si>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</si>
  <si>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</si>
  <si>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</si>
  <si>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</si>
  <si>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</si>
  <si>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</si>
  <si>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</si>
  <si>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</si>
  <si>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</si>
  <si>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</si>
  <si>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</si>
  <si>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</si>
  <si>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</si>
  <si>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</si>
  <si>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</si>
  <si>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</si>
  <si>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</si>
  <si>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</si>
  <si>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</si>
  <si>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</si>
  <si>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</si>
  <si>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</si>
  <si>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</si>
  <si>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</si>
  <si>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</si>
  <si>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</si>
  <si>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</si>
  <si>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</si>
  <si>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</si>
  <si>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</si>
  <si>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</si>
  <si>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</si>
  <si>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</si>
  <si>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</si>
  <si>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</si>
  <si>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</si>
  <si>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</si>
  <si>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</si>
  <si>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</si>
  <si>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</si>
  <si>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</si>
  <si>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</si>
  <si>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</si>
  <si>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</si>
  <si>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</si>
  <si>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</si>
  <si>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</si>
  <si>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</si>
  <si>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</si>
  <si>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</si>
  <si>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</si>
  <si>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</si>
  <si>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</si>
  <si>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</si>
  <si>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</si>
  <si>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</si>
  <si>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</si>
  <si>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</si>
  <si>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</si>
  <si>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</si>
  <si>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</si>
  <si>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</si>
  <si>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</si>
  <si>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</si>
  <si>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</si>
  <si>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</si>
  <si>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</si>
  <si>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</si>
  <si>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</si>
  <si>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</si>
  <si>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</si>
  <si>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</si>
  <si>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</si>
  <si>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</si>
  <si>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</si>
  <si>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</si>
  <si>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</si>
  <si>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</si>
  <si>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</si>
  <si>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</si>
  <si>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</si>
  <si>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</si>
  <si>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</si>
  <si>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</si>
  <si>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</si>
  <si>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</si>
  <si>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</si>
  <si>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</si>
  <si>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</si>
  <si>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</si>
  <si>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</si>
  <si>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</si>
  <si>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</si>
  <si>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</si>
  <si>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</si>
  <si>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</si>
  <si>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</si>
  <si>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</si>
  <si>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</si>
  <si>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</si>
  <si>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</si>
  <si>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</si>
  <si>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</si>
  <si>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</si>
  <si>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</si>
  <si>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</si>
  <si>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</si>
  <si>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</si>
  <si>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</si>
  <si>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</si>
  <si>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</si>
  <si>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</si>
  <si>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</si>
  <si>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</si>
  <si>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</si>
  <si>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</si>
  <si>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PCM-20251004-00001227</t>
  </si>
  <si>
    <t xml:space="preserve">EM team at site TS </t>
  </si>
  <si>
    <t>PCM-20251004-00000586</t>
  </si>
  <si>
    <t>again down/ generator have alternator issue and Site is running on PG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</si>
  <si>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</si>
  <si>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</si>
  <si>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</si>
  <si>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</si>
  <si>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</si>
  <si>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</si>
  <si>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</si>
  <si>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</si>
  <si>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</si>
  <si>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</si>
  <si>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</si>
  <si>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</si>
  <si>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</si>
  <si>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</si>
  <si>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</si>
  <si>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</si>
  <si>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</si>
  <si>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</si>
  <si>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</si>
  <si>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</si>
  <si>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</si>
  <si>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</si>
  <si>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</si>
  <si>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</si>
  <si>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</si>
  <si>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</si>
  <si>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</si>
  <si>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</si>
  <si>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</si>
  <si>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</si>
  <si>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</si>
  <si>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</si>
  <si>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</si>
  <si>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</si>
  <si>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</si>
  <si>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</si>
  <si>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</si>
  <si>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</si>
  <si>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</si>
  <si>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</si>
  <si>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</si>
  <si>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</si>
  <si>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</si>
  <si>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</si>
  <si>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</si>
  <si>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</si>
  <si>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</si>
  <si>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</si>
  <si>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</si>
  <si>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</si>
  <si>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</si>
  <si>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</si>
  <si>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</si>
  <si>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</si>
  <si>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</si>
  <si>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</si>
  <si>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</si>
  <si>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</si>
  <si>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</si>
  <si>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</si>
  <si>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</si>
  <si>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</si>
  <si>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</si>
  <si>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</si>
  <si>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</si>
  <si>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</si>
  <si>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</si>
  <si>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</si>
  <si>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</si>
  <si>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</si>
  <si>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</si>
  <si>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</si>
  <si>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</si>
  <si>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</si>
  <si>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</si>
  <si>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</si>
  <si>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</si>
  <si>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</si>
  <si>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</si>
  <si>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</si>
  <si>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</si>
  <si>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</si>
  <si>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</si>
  <si>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</si>
  <si>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</si>
  <si>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</si>
  <si>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</si>
  <si>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</si>
  <si>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</si>
  <si>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</si>
  <si>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</si>
  <si>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</si>
  <si>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</si>
  <si>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</si>
  <si>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</si>
  <si>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PCM-20251004-00001128</t>
  </si>
  <si>
    <t>Power NA at site and Not applicable to connect PG as site is located on the wall of Palace and power is sharing from inside palace.</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</si>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</sst>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xf numFmtId="0" fontId="21"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4" totalsRowShown="0" headerRowDxfId="174" dataDxfId="173" headerRowBorderDxfId="171" tableBorderDxfId="172" totalsRowBorderDxfId="170">
  <autoFilter ref="A1:L4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4">
    <sortCondition ref="H1:H4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2" totalsRowShown="0" headerRowDxfId="157" dataDxfId="156" headerRowBorderDxfId="154" tableBorderDxfId="155" totalsRowBorderDxfId="153">
  <autoFilter ref="A1:CJ3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2" totalsRowShown="0" headerRowDxfId="64" dataDxfId="63" headerRowBorderDxfId="61" tableBorderDxfId="62">
  <autoFilter ref="A1:L122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 totalsRowShown="0" headerRowDxfId="48" dataDxfId="47" headerRowBorderDxfId="45" tableBorderDxfId="46" totalsRowBorderDxfId="44">
  <autoFilter ref="A1:L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9" totalsRowShown="0" headerRowDxfId="31" dataDxfId="30" headerRowBorderDxfId="28" tableBorderDxfId="29">
  <autoFilter ref="A1:L1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6" totalsRowShown="0" headerRowDxfId="15" dataDxfId="14" headerRowBorderDxfId="12" tableBorderDxfId="13">
  <autoFilter ref="A1:L30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44"/>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271.72910868055624</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9" t="s">
        <v>17328</v>
      </c>
      <c r="E3" s="65" t="s">
        <v>38964</v>
      </c>
      <c r="F3" s="66">
        <v>45934.610023148147</v>
      </c>
      <c r="G3" s="67">
        <f ca="1">IFERROR(NOW()-F3,"")</f>
        <v>6.7511458335502539E-2</v>
      </c>
      <c r="H3" s="68">
        <v>45934.603773148148</v>
      </c>
      <c r="I3" s="73" t="str">
        <f>IFERROR(VLOOKUP(D3,DB!A:F,6,0),"")</f>
        <v>Generator-SG</v>
      </c>
      <c r="J3" s="73" t="str">
        <f>IFERROR(VLOOKUP(D3,DB!A:G,7,0),"")</f>
        <v>Weak</v>
      </c>
      <c r="K3" s="69" t="s">
        <v>38967</v>
      </c>
      <c r="L3" s="70" t="str">
        <f>IFERROR(VLOOKUP(D3,DB!A:I,9,0),"")</f>
        <v>Latis</v>
      </c>
    </row>
    <row r="4" spans="1:12" ht="15" customHeight="1">
      <c r="A4" s="143" t="s">
        <v>38968</v>
      </c>
      <c r="B4" s="73" t="str">
        <f>IFERROR(VLOOKUP(D4,DB!A:K,11,0),"")</f>
        <v>R1</v>
      </c>
      <c r="C4" s="64">
        <v>2</v>
      </c>
      <c r="D4" s="81" t="s">
        <v>21490</v>
      </c>
      <c r="E4" s="65" t="s">
        <v>38964</v>
      </c>
      <c r="F4" s="90">
        <v>45934.616736111115</v>
      </c>
      <c r="G4" s="67">
        <f ca="1">IFERROR(NOW()-F4,"")</f>
        <v>6.0798495367635041E-2</v>
      </c>
      <c r="H4" s="142">
        <v>45934.382523148146</v>
      </c>
      <c r="I4" s="73" t="str">
        <f>IFERROR(VLOOKUP(D4,DB!A:F,6,0),"")</f>
        <v>Generator-SG</v>
      </c>
      <c r="J4" s="73" t="str">
        <f>IFERROR(VLOOKUP(D4,DB!A:G,7,0),"")</f>
        <v>Vandalized</v>
      </c>
      <c r="K4" s="69" t="s">
        <v>38969</v>
      </c>
      <c r="L4" s="70" t="str">
        <f>IFERROR(VLOOKUP(D4,DB!A:I,9,0),"")</f>
        <v>Latis</v>
      </c>
    </row>
    <row r="5" spans="1:12" ht="15" customHeight="1">
      <c r="A5" s="63"/>
      <c r="B5" s="73" t="str">
        <f>IFERROR(VLOOKUP(D5,DB!A:K,11,0),"")</f>
        <v/>
      </c>
      <c r="C5" s="64"/>
      <c r="D5" s="81"/>
      <c r="E5" s="65"/>
      <c r="F5" s="90"/>
      <c r="G5" s="67">
        <f ca="1">IFERROR(NOW()-F5,"")</f>
        <v>45934.677534606482</v>
      </c>
      <c r="H5" s="142"/>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45934.677534606482</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45934.677534606482</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45934.677534606482</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45934.677534606482</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45934.677534606482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45934.677534606482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45934.677534606482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45934.677534606482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45934.677534606482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45934.677534606482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45934.677534606482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45934.677534606482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45934.677534606482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45934.677534606482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45934.677534606482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45934.677534606482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45934.677534606482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45934.677534606482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45934.677534606482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45934.677534606482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45934.677534606482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45934.677534606482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45934.677534606482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45934.677534606482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45934.677534606482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45934.677534606482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45934.677534606482</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45934.677534606482</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45934.677534606482</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45934.677534606482</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45934.677534606482</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45934.677534606482</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45934.677534606482</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45934.677534606482</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45934.677534606482</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45934.677534606482</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45934.677534606482</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45934.677534606482</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45934.677534606482</v>
      </c>
      <c r="H44" s="68"/>
      <c r="I44" s="73" t="str">
        <f>IFERROR(VLOOKUP(D44,DB!A:F,6,0),"")</f>
        <v/>
      </c>
      <c r="J44" s="73" t="str">
        <f>IFERROR(VLOOKUP(D44,DB!A:G,7,0),"")</f>
        <v/>
      </c>
      <c r="K44" s="69"/>
      <c r="L44" s="70" t="str">
        <f>IFERROR(VLOOKUP(D44,DB!A:I,9,0),"")</f>
        <v/>
      </c>
    </row>
  </sheetData>
  <customSheetViews>
    <customSheetView guid="{F6042A99-DD27-4453-835D-0834D95730CC}" filter="1" showAutoFilter="1">
      <pageMargins left="0" right="0" top="0" bottom="0" header="0" footer="0"/>
      <autoFilter ref="B1:M1" xr:uid="{16B9B027-F561-4A40-BBB8-8EF42C861B7B}"/>
    </customSheetView>
  </customSheetViews>
  <dataValidations count="2">
    <dataValidation allowBlank="1" showInputMessage="1" showErrorMessage="1" sqref="E1" xr:uid="{5DBA255D-CDD9-49FB-AD3C-AF70AB4EE696}"/>
    <dataValidation type="list" allowBlank="1" showInputMessage="1" showErrorMessage="1" sqref="E2:E4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2"/>
  <sheetViews>
    <sheetView workbookViewId="0">
      <selection activeCell="D10" sqref="D10"/>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38970</v>
      </c>
      <c r="N1" s="103" t="s">
        <v>38971</v>
      </c>
      <c r="O1" s="103" t="s">
        <v>38972</v>
      </c>
      <c r="P1" s="103" t="s">
        <v>38973</v>
      </c>
      <c r="Q1" s="103" t="s">
        <v>38974</v>
      </c>
      <c r="R1" s="103" t="s">
        <v>38975</v>
      </c>
      <c r="S1" s="103" t="s">
        <v>38976</v>
      </c>
      <c r="T1" s="103" t="s">
        <v>38977</v>
      </c>
      <c r="U1" s="103" t="s">
        <v>38978</v>
      </c>
      <c r="V1" s="103" t="s">
        <v>38979</v>
      </c>
      <c r="W1" s="103" t="s">
        <v>38980</v>
      </c>
      <c r="X1" s="103" t="s">
        <v>38981</v>
      </c>
      <c r="Y1" s="103" t="s">
        <v>38982</v>
      </c>
      <c r="Z1" s="103" t="s">
        <v>38983</v>
      </c>
      <c r="AA1" s="103" t="s">
        <v>38984</v>
      </c>
      <c r="AB1" s="103" t="s">
        <v>38985</v>
      </c>
      <c r="AC1" s="103" t="s">
        <v>38986</v>
      </c>
      <c r="AD1" s="103" t="s">
        <v>38987</v>
      </c>
      <c r="AE1" s="103" t="s">
        <v>38988</v>
      </c>
      <c r="AF1" s="103" t="s">
        <v>38989</v>
      </c>
      <c r="AG1" s="103" t="s">
        <v>38990</v>
      </c>
      <c r="AH1" s="103" t="s">
        <v>38991</v>
      </c>
      <c r="AI1" s="103" t="s">
        <v>38992</v>
      </c>
      <c r="AJ1" s="103" t="s">
        <v>38993</v>
      </c>
      <c r="AK1" s="103" t="s">
        <v>38994</v>
      </c>
      <c r="AL1" s="103" t="s">
        <v>38995</v>
      </c>
      <c r="AM1" s="103" t="s">
        <v>38996</v>
      </c>
      <c r="AN1" s="103" t="s">
        <v>38997</v>
      </c>
      <c r="AO1" s="103" t="s">
        <v>38998</v>
      </c>
      <c r="AP1" s="103" t="s">
        <v>38999</v>
      </c>
      <c r="AQ1" s="103" t="s">
        <v>39000</v>
      </c>
      <c r="AR1" s="103" t="s">
        <v>39001</v>
      </c>
      <c r="AS1" s="103" t="s">
        <v>39002</v>
      </c>
      <c r="AT1" s="103" t="s">
        <v>39003</v>
      </c>
      <c r="AU1" s="103" t="s">
        <v>39004</v>
      </c>
      <c r="AV1" s="103" t="s">
        <v>39005</v>
      </c>
      <c r="AW1" s="103" t="s">
        <v>39006</v>
      </c>
      <c r="AX1" s="103" t="s">
        <v>39007</v>
      </c>
      <c r="AY1" s="103" t="s">
        <v>39008</v>
      </c>
      <c r="AZ1" s="103" t="s">
        <v>39009</v>
      </c>
      <c r="BA1" s="103" t="s">
        <v>39010</v>
      </c>
      <c r="BB1" s="103" t="s">
        <v>39011</v>
      </c>
      <c r="BC1" s="103" t="s">
        <v>39012</v>
      </c>
      <c r="BD1" s="103" t="s">
        <v>39013</v>
      </c>
      <c r="BE1" s="103" t="s">
        <v>39014</v>
      </c>
      <c r="BF1" s="103" t="s">
        <v>39015</v>
      </c>
      <c r="BG1" s="103" t="s">
        <v>39016</v>
      </c>
      <c r="BH1" s="103" t="s">
        <v>39017</v>
      </c>
      <c r="BI1" s="103" t="s">
        <v>39018</v>
      </c>
      <c r="BJ1" s="103" t="s">
        <v>39019</v>
      </c>
      <c r="BK1" s="103" t="s">
        <v>39020</v>
      </c>
      <c r="BL1" s="103" t="s">
        <v>39021</v>
      </c>
      <c r="BM1" s="103" t="s">
        <v>39022</v>
      </c>
      <c r="BN1" s="103" t="s">
        <v>39023</v>
      </c>
      <c r="BO1" s="103" t="s">
        <v>39024</v>
      </c>
      <c r="BP1" s="103" t="s">
        <v>39025</v>
      </c>
      <c r="BQ1" s="103" t="s">
        <v>39026</v>
      </c>
      <c r="BR1" s="103" t="s">
        <v>39027</v>
      </c>
      <c r="BS1" s="103" t="s">
        <v>39028</v>
      </c>
      <c r="BT1" s="103" t="s">
        <v>39029</v>
      </c>
      <c r="BU1" s="103" t="s">
        <v>39030</v>
      </c>
      <c r="BV1" s="103" t="s">
        <v>39031</v>
      </c>
      <c r="BW1" s="103" t="s">
        <v>39032</v>
      </c>
      <c r="BX1" s="103" t="s">
        <v>39033</v>
      </c>
      <c r="BY1" s="103" t="s">
        <v>39034</v>
      </c>
      <c r="BZ1" s="103" t="s">
        <v>39035</v>
      </c>
      <c r="CA1" s="103" t="s">
        <v>39036</v>
      </c>
      <c r="CB1" s="103" t="s">
        <v>39037</v>
      </c>
      <c r="CC1" s="103" t="s">
        <v>39038</v>
      </c>
      <c r="CD1" s="103" t="s">
        <v>39039</v>
      </c>
      <c r="CE1" s="103" t="s">
        <v>39040</v>
      </c>
      <c r="CF1" s="103" t="s">
        <v>39041</v>
      </c>
      <c r="CG1" s="103" t="s">
        <v>39042</v>
      </c>
      <c r="CH1" s="103" t="s">
        <v>39043</v>
      </c>
      <c r="CI1" s="103" t="s">
        <v>39044</v>
      </c>
      <c r="CJ1" s="103" t="s">
        <v>39045</v>
      </c>
    </row>
    <row r="2" spans="1:88" s="82" customFormat="1" ht="31.5" customHeight="1">
      <c r="A2" s="75" t="s">
        <v>39046</v>
      </c>
      <c r="B2" s="75" t="s">
        <v>27</v>
      </c>
      <c r="C2" s="75">
        <v>1</v>
      </c>
      <c r="D2" s="75" t="s">
        <v>19278</v>
      </c>
      <c r="E2" s="100" t="s">
        <v>39047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39047</v>
      </c>
      <c r="F3" s="88">
        <v>45691.651782407411</v>
      </c>
      <c r="G3" s="89">
        <f ca="1">IFERROR(NOW()-F3,"-")</f>
        <v>243.02575219907158</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127.95045127315097</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109.6776966435209</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45934.677534606482</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45934.677534606482</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45934.677534606482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45934.677534606482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45934.677534606482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45934.677534606482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45934.677534606482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45934.677534606482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45934.677534606482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45934.677534606482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45934.677534606482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45934.677534606482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45934.677534606482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45934.677534606482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45934.677534606482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45934.677534606482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45934.677534606482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45934.677534606482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45934.677534606482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45934.677534606482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45934.677534606482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45934.677534606482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45934.677534606482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45934.677534606482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45934.677534606482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45934.677534606482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45934.677534606482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45934.677534606482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45934.677534606482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45934.677534606482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45934.677534606482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45934.677534606482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45934.677534606482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45934.677534606482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45934.677534606482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45934.677534606482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45934.677534606482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45934.677534606482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45934.677534606482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45934.677534606482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45934.677534606482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45934.677534606482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45934.677534606482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45934.677534606482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45934.677534606482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45934.677534606482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45934.677534606482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45934.677534606482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45934.677534606482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45934.677534606482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45934.677534606482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45934.677534606482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45934.677534606482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45934.677534606482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45934.677534606482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45934.677534606482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45934.677534606482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45934.677534606482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45934.677534606482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45934.677534606482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45934.677534606482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45934.677534606482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45934.677534606482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45934.677534606482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45934.677534606482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45934.677534606482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45934.677534606482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45934.677534606482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45934.677534606482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45934.677534606482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45934.677534606482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45934.677534606482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45934.677534606482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45934.677534606482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45934.677534606482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45934.677534606482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45934.677534606482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45934.677534606482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45934.677534606482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45934.677534606482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45934.677534606482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45934.677534606482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45934.677534606482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45934.677534606482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45934.677534606482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45934.677534606482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45934.677534606482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45934.677534606482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45934.677534606482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45934.677534606482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45934.677534606482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45934.677534606482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45934.677534606482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45934.677534606482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45934.677534606482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45934.677534606482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45934.677534606482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45934.677534606482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45934.677534606482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45934.677534606482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45934.677534606482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45934.677534606482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45934.677534606482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45934.677534606482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45934.677534606482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45934.677534606482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45934.677534606482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45934.677534606482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45934.677534606482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45934.677534606482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45934.677534606482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45934.677534606482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45934.677534606482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45934.677534606482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45934.677534606482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45934.677534606482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45934.677534606482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45934.677534606482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45934.677534606482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45934.677534606482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45934.677534606482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45934.677534606482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45934.677534606482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45934.677534606482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45934.677534606482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45934.677534606482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45934.677534606482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45934.677534606482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45934.677534606482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45934.677534606482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45934.677534606482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45934.677534606482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45934.677534606482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45934.677534606482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45934.677534606482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45934.677534606482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45934.677534606482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45934.677534606482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45934.677534606482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45934.677534606482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45934.677534606482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45934.677534606482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45934.677534606482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45934.677534606482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45934.677534606482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45934.677534606482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45934.677534606482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45934.677534606482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45934.677534606482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45934.677534606482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45934.677534606482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45934.677534606482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45934.677534606482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45934.677534606482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45934.677534606482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45934.677534606482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45934.677534606482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45934.677534606482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45934.677534606482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45934.677534606482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45934.677534606482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45934.677534606482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45934.677534606482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45934.677534606482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45934.677534606482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45934.677534606482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45934.677534606482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45934.677534606482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45934.677534606482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45934.677534606482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45934.677534606482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45934.677534606482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45934.677534606482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45934.677534606482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45934.677534606482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45934.677534606482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45934.677534606482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45934.677534606482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45934.677534606482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45934.677534606482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45934.677534606482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45934.677534606482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45934.677534606482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45934.677534606482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45934.677534606482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45934.677534606482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45934.677534606482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45934.677534606482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45934.677534606482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45934.677534606482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45934.677534606482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45934.677534606482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45934.677534606482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45934.677534606482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45934.677534606482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45934.677534606482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45934.677534606482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45934.677534606482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45934.677534606482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45934.677534606482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45934.677534606482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45934.677534606482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45934.677534606482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45934.677534606482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45934.677534606482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45934.677534606482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45934.677534606482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45934.677534606482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45934.677534606482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45934.677534606482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45934.677534606482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45934.677534606482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45934.677534606482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45934.677534606482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45934.677534606482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45934.677534606482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45934.677534606482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45934.677534606482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45934.677534606482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45934.677534606482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45934.677534606482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45934.677534606482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45934.677534606482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45934.677534606482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45934.677534606482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45934.677534606482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45934.677534606482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45934.677534606482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45934.677534606482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45934.677534606482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45934.677534606482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45934.677534606482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45934.677534606482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45934.677534606482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45934.677534606482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45934.677534606482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45934.677534606482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45934.677534606482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45934.677534606482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45934.677534606482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45934.677534606482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45934.677534606482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45934.677534606482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45934.677534606482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45934.677534606482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45934.677534606482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45934.677534606482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45934.677534606482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45934.677534606482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45934.677534606482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45934.677534606482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45934.677534606482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45934.677534606482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45934.677534606482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45934.677534606482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45934.677534606482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45934.677534606482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45934.677534606482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45934.677534606482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45934.677534606482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45934.677534606482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45934.677534606482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45934.677534606482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45934.677534606482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45934.677534606482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45934.677534606482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45934.677534606482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45934.677534606482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45934.677534606482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45934.677534606482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45934.677534606482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45934.677534606482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45934.677534606482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45934.677534606482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45934.677534606482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45934.677534606482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45934.677534606482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45934.677534606482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45934.677534606482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45934.677534606482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45934.677534606482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45934.677534606482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45934.677534606482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45934.677534606482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45934.677534606482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45934.677534606482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45934.677534606482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45934.677534606482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45934.677534606482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45934.677534606482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45934.677534606482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45934.677534606482</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45934.677534606482</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45934.677534606482</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45934.677534606482</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45934.677534606482</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45934.677534606482</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45934.677534606482</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45934.677534606482</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45934.677534606482</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45934.677534606482</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45934.677534606482</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45934.677534606482</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45934.677534606482</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45934.677534606482</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45934.677534606482</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45934.677534606482</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45934.677534606482</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45934.677534606482</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45934.677534606482</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45934.677534606482</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45934.677534606482</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45934.677534606482</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45934.677534606482</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45934.677534606482</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45934.677534606482</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45934.677534606482</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sheetData>
  <dataValidations count="2">
    <dataValidation allowBlank="1" showInputMessage="1" showErrorMessage="1" sqref="E1" xr:uid="{4D935161-CDD3-4592-B877-3FB59C99E142}"/>
    <dataValidation type="list" allowBlank="1" showInputMessage="1" showErrorMessage="1" sqref="E3:E3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2"/>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18" t="str">
        <f>IFERROR(VLOOKUP(#REF!,DB!A:K,11,0),"")</f>
        <v/>
      </c>
      <c r="C2" s="18"/>
      <c r="D2" s="18"/>
      <c r="E2" s="18"/>
      <c r="F2" s="20"/>
      <c r="G2" s="21">
        <f t="shared" ref="G2:G55" ca="1" si="0">IFERROR(NOW()-F2,"-")</f>
        <v>45934.677534606482</v>
      </c>
      <c r="H2" s="22"/>
      <c r="I2" s="19" t="str">
        <f>IFERROR(VLOOKUP(#REF!,DB!A:F,6,0),"")</f>
        <v/>
      </c>
      <c r="J2" s="18" t="str">
        <f>IFERROR(VLOOKUP(#REF!,DB!A:G,7,0),"")</f>
        <v/>
      </c>
      <c r="K2" s="50"/>
      <c r="L2" s="23" t="str">
        <f>IFERROR(VLOOKUP(#REF!,DB!A:I,9,0),"")</f>
        <v/>
      </c>
    </row>
    <row r="3" spans="1:13" ht="15" customHeight="1">
      <c r="A3" s="19"/>
      <c r="B3" s="75" t="str">
        <f>IFERROR(VLOOKUP(D3,DB!A:K,11,0),"")</f>
        <v/>
      </c>
      <c r="C3" s="18"/>
      <c r="D3" s="18"/>
      <c r="E3" s="18"/>
      <c r="F3" s="20"/>
      <c r="G3" s="21">
        <f t="shared" ca="1" si="0"/>
        <v>45934.677534606482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45934.677534606482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45934.677534606482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45934.677534606482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45934.677534606482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45934.677534606482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45934.677534606482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45934.677534606482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45934.677534606482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45934.677534606482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45934.677534606482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45934.677534606482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45934.677534606482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45934.677534606482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45934.677534606482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45934.677534606482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45934.677534606482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45934.677534606482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45934.677534606482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45934.677534606482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45934.677534606482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45934.677534606482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45934.677534606482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45934.677534606482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45934.677534606482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45934.677534606482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45934.677534606482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45934.677534606482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45934.677534606482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45934.677534606482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45934.677534606482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45934.677534606482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45934.677534606482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45934.677534606482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45934.677534606482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45934.677534606482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45934.677534606482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45934.677534606482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45934.677534606482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45934.677534606482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45934.677534606482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45934.677534606482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45934.677534606482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45934.677534606482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45934.677534606482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45934.677534606482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45934.677534606482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45934.677534606482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45934.677534606482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45934.677534606482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45934.677534606482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45934.677534606482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45934.677534606482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ref="G56:G119" ca="1" si="1">IFERROR(NOW()-F56,"-")</f>
        <v>45934.677534606482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45934.677534606482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45934.677534606482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45934.677534606482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45934.677534606482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45934.677534606482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45934.677534606482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45934.677534606482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45934.677534606482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45934.677534606482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45934.677534606482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45934.677534606482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45934.677534606482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45934.677534606482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45934.677534606482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45934.677534606482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45934.677534606482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45934.677534606482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45934.677534606482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45934.677534606482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45934.677534606482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45934.677534606482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45934.677534606482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45934.677534606482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45934.677534606482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45934.677534606482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45934.677534606482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45934.677534606482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45934.677534606482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45934.677534606482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45934.677534606482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45934.677534606482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45934.677534606482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45934.677534606482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45934.677534606482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45934.677534606482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45934.677534606482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45934.677534606482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45934.677534606482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45934.677534606482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45934.677534606482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45934.677534606482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45934.677534606482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45934.677534606482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45934.677534606482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45934.677534606482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45934.677534606482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45934.677534606482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45934.677534606482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45934.677534606482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45934.677534606482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45934.677534606482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45934.677534606482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45934.677534606482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45934.677534606482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45934.677534606482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45934.677534606482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45934.677534606482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45934.677534606482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45934.677534606482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45934.677534606482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45934.677534606482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45934.677534606482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45934.677534606482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ref="G120:G183" ca="1" si="2">IFERROR(NOW()-F120,"-")</f>
        <v>45934.677534606482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45934.677534606482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45934.677534606482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45934.677534606482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45934.677534606482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45934.677534606482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45934.677534606482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45934.677534606482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45934.677534606482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45934.677534606482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45934.677534606482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45934.677534606482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45934.677534606482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45934.677534606482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45934.677534606482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45934.677534606482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45934.677534606482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45934.677534606482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45934.677534606482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45934.677534606482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45934.677534606482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45934.677534606482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45934.677534606482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45934.677534606482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45934.677534606482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45934.677534606482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45934.677534606482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45934.677534606482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45934.677534606482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45934.677534606482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45934.677534606482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45934.677534606482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45934.677534606482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45934.677534606482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45934.677534606482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45934.677534606482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45934.677534606482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45934.677534606482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45934.677534606482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45934.677534606482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45934.677534606482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45934.677534606482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45934.677534606482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45934.677534606482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45934.677534606482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45934.677534606482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45934.677534606482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45934.677534606482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45934.677534606482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45934.677534606482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45934.677534606482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45934.677534606482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45934.677534606482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45934.677534606482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45934.677534606482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45934.677534606482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45934.677534606482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45934.677534606482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45934.677534606482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45934.677534606482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45934.677534606482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45934.677534606482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45934.677534606482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45934.677534606482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ref="G184:G247" ca="1" si="3">IFERROR(NOW()-F184,"-")</f>
        <v>45934.677534606482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45934.677534606482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45934.677534606482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45934.677534606482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45934.677534606482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45934.677534606482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45934.677534606482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45934.677534606482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45934.677534606482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45934.677534606482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45934.677534606482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45934.677534606482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45934.677534606482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45934.677534606482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45934.677534606482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45934.677534606482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45934.677534606482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45934.677534606482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45934.677534606482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45934.677534606482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45934.677534606482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45934.677534606482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45934.677534606482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45934.677534606482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45934.677534606482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45934.677534606482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45934.677534606482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45934.677534606482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45934.677534606482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45934.677534606482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45934.677534606482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45934.677534606482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45934.677534606482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45934.677534606482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45934.677534606482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45934.677534606482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45934.677534606482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45934.677534606482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45934.677534606482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45934.677534606482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45934.677534606482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45934.677534606482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45934.677534606482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45934.677534606482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45934.677534606482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45934.677534606482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45934.677534606482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45934.677534606482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45934.677534606482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45934.677534606482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45934.677534606482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45934.677534606482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45934.677534606482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45934.677534606482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45934.677534606482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45934.677534606482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45934.677534606482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45934.677534606482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45934.677534606482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45934.677534606482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45934.677534606482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45934.677534606482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45934.677534606482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45934.677534606482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ref="G248:G311" ca="1" si="4">IFERROR(NOW()-F248,"-")</f>
        <v>45934.677534606482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45934.677534606482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45934.677534606482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45934.677534606482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45934.677534606482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45934.677534606482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45934.677534606482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45934.677534606482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45934.677534606482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45934.677534606482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45934.677534606482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45934.677534606482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45934.677534606482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45934.677534606482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45934.677534606482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45934.677534606482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45934.677534606482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45934.677534606482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45934.677534606482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45934.677534606482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45934.677534606482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45934.677534606482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45934.677534606482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45934.677534606482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45934.677534606482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45934.677534606482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45934.677534606482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45934.677534606482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45934.677534606482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45934.677534606482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45934.677534606482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45934.677534606482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45934.677534606482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45934.677534606482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45934.677534606482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45934.677534606482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45934.677534606482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45934.677534606482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45934.677534606482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45934.677534606482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45934.677534606482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45934.677534606482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45934.677534606482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45934.677534606482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45934.677534606482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45934.677534606482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45934.677534606482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45934.677534606482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45934.677534606482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45934.677534606482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45934.677534606482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45934.677534606482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45934.677534606482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45934.677534606482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45934.677534606482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45934.677534606482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45934.677534606482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45934.677534606482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45934.677534606482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45934.677534606482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45934.677534606482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45934.677534606482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45934.677534606482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45934.677534606482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ref="G312:G375" ca="1" si="5">IFERROR(NOW()-F312,"-")</f>
        <v>45934.677534606482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45934.677534606482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45934.677534606482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45934.677534606482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45934.677534606482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45934.677534606482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45934.677534606482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45934.677534606482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45934.677534606482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45934.677534606482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45934.677534606482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45934.677534606482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45934.677534606482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45934.677534606482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45934.677534606482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45934.677534606482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45934.677534606482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45934.677534606482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45934.677534606482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45934.677534606482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45934.677534606482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45934.677534606482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45934.677534606482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45934.677534606482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45934.677534606482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45934.677534606482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45934.677534606482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45934.677534606482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45934.677534606482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45934.677534606482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45934.677534606482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45934.677534606482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45934.677534606482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45934.677534606482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45934.677534606482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45934.677534606482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45934.677534606482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45934.677534606482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45934.677534606482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45934.677534606482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45934.677534606482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45934.677534606482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45934.677534606482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45934.677534606482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45934.677534606482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45934.677534606482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45934.677534606482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45934.677534606482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45934.677534606482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45934.677534606482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45934.677534606482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45934.677534606482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45934.677534606482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45934.677534606482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45934.677534606482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45934.677534606482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45934.677534606482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45934.677534606482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45934.677534606482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45934.677534606482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45934.677534606482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45934.677534606482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45934.677534606482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45934.677534606482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ref="G376:G439" ca="1" si="6">IFERROR(NOW()-F376,"-")</f>
        <v>45934.677534606482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45934.677534606482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45934.677534606482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45934.677534606482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45934.677534606482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45934.677534606482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45934.677534606482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45934.677534606482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45934.677534606482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45934.677534606482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45934.677534606482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45934.677534606482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45934.677534606482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45934.677534606482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45934.677534606482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45934.677534606482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45934.677534606482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45934.677534606482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45934.677534606482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45934.677534606482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45934.677534606482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45934.677534606482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45934.677534606482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45934.677534606482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45934.677534606482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45934.677534606482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45934.677534606482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45934.677534606482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45934.677534606482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45934.677534606482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45934.677534606482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45934.677534606482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45934.677534606482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45934.677534606482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45934.677534606482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45934.677534606482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45934.677534606482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45934.677534606482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45934.677534606482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45934.677534606482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45934.677534606482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45934.677534606482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45934.677534606482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45934.677534606482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45934.677534606482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45934.677534606482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45934.677534606482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45934.677534606482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45934.677534606482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45934.677534606482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45934.677534606482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45934.677534606482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45934.677534606482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45934.677534606482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45934.677534606482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45934.677534606482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45934.677534606482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45934.677534606482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45934.677534606482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45934.677534606482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45934.677534606482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45934.677534606482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45934.677534606482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45934.677534606482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ref="G440:G503" ca="1" si="7">IFERROR(NOW()-F440,"-")</f>
        <v>45934.677534606482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45934.677534606482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45934.677534606482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45934.677534606482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45934.677534606482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45934.677534606482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45934.677534606482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45934.677534606482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45934.677534606482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45934.677534606482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45934.677534606482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45934.677534606482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45934.677534606482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45934.677534606482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45934.677534606482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45934.677534606482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45934.677534606482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45934.677534606482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45934.677534606482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45934.677534606482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45934.677534606482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45934.677534606482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45934.677534606482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45934.677534606482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45934.677534606482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45934.677534606482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45934.677534606482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45934.677534606482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45934.677534606482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45934.677534606482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45934.677534606482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45934.677534606482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45934.677534606482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45934.677534606482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45934.677534606482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45934.677534606482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45934.677534606482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45934.677534606482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45934.677534606482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45934.677534606482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45934.677534606482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45934.677534606482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45934.677534606482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45934.677534606482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45934.677534606482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45934.677534606482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45934.677534606482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45934.677534606482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45934.677534606482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45934.677534606482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45934.677534606482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45934.677534606482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45934.677534606482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45934.677534606482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45934.677534606482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45934.677534606482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45934.677534606482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45934.677534606482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45934.677534606482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45934.677534606482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45934.677534606482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45934.677534606482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45934.677534606482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45934.677534606482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ref="G504:G567" ca="1" si="8">IFERROR(NOW()-F504,"-")</f>
        <v>45934.677534606482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45934.677534606482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45934.677534606482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45934.677534606482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45934.677534606482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45934.677534606482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45934.677534606482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45934.677534606482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45934.677534606482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45934.677534606482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45934.677534606482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45934.677534606482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45934.677534606482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45934.677534606482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45934.677534606482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45934.677534606482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45934.677534606482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45934.677534606482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45934.677534606482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45934.677534606482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45934.677534606482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45934.677534606482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45934.677534606482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45934.677534606482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45934.677534606482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45934.677534606482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45934.677534606482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45934.677534606482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45934.677534606482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45934.677534606482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45934.677534606482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45934.677534606482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45934.677534606482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45934.677534606482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45934.677534606482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45934.677534606482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45934.677534606482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45934.677534606482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45934.677534606482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45934.677534606482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45934.677534606482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45934.677534606482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45934.677534606482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45934.677534606482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45934.677534606482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45934.677534606482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45934.677534606482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45934.677534606482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45934.677534606482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45934.677534606482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45934.677534606482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45934.677534606482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45934.677534606482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45934.677534606482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45934.677534606482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45934.677534606482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45934.677534606482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45934.677534606482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45934.677534606482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45934.677534606482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45934.677534606482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45934.677534606482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45934.677534606482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45934.677534606482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ref="G568:G631" ca="1" si="9">IFERROR(NOW()-F568,"-")</f>
        <v>45934.677534606482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45934.677534606482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45934.677534606482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45934.677534606482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45934.677534606482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45934.677534606482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45934.677534606482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45934.677534606482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45934.677534606482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45934.677534606482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45934.677534606482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45934.677534606482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45934.677534606482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45934.677534606482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45934.677534606482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45934.677534606482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45934.677534606482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45934.677534606482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45934.677534606482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45934.677534606482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45934.677534606482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45934.677534606482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45934.677534606482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45934.677534606482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45934.677534606482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45934.677534606482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45934.677534606482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45934.677534606482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45934.677534606482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45934.677534606482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45934.677534606482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45934.677534606482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45934.677534606482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45934.677534606482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45934.677534606482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45934.677534606482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45934.677534606482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45934.677534606482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45934.677534606482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45934.677534606482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45934.677534606482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45934.677534606482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45934.677534606482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45934.677534606482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45934.677534606482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45934.677534606482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45934.677534606482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45934.677534606482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45934.677534606482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45934.677534606482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45934.677534606482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45934.677534606482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45934.677534606482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45934.677534606482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45934.677534606482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45934.677534606482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45934.677534606482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45934.677534606482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45934.677534606482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45934.677534606482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45934.677534606482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45934.677534606482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45934.677534606482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45934.677534606482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ref="G632:G695" ca="1" si="10">IFERROR(NOW()-F632,"-")</f>
        <v>45934.677534606482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45934.677534606482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45934.677534606482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45934.677534606482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45934.677534606482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45934.677534606482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45934.677534606482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45934.677534606482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45934.677534606482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45934.677534606482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45934.677534606482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45934.677534606482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45934.677534606482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45934.677534606482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45934.677534606482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45934.677534606482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45934.677534606482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45934.677534606482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45934.677534606482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45934.677534606482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45934.677534606482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45934.677534606482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45934.677534606482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45934.677534606482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45934.677534606482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45934.677534606482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45934.677534606482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45934.677534606482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45934.677534606482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45934.677534606482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45934.677534606482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45934.677534606482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45934.677534606482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45934.677534606482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45934.677534606482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45934.677534606482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45934.677534606482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45934.677534606482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45934.677534606482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45934.677534606482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45934.677534606482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45934.677534606482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45934.677534606482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45934.677534606482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45934.677534606482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45934.677534606482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45934.677534606482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45934.677534606482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45934.677534606482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45934.677534606482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45934.677534606482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45934.677534606482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45934.677534606482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45934.677534606482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45934.677534606482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45934.677534606482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45934.677534606482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45934.677534606482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45934.677534606482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45934.677534606482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45934.677534606482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45934.677534606482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45934.677534606482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45934.677534606482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ref="G696:G759" ca="1" si="11">IFERROR(NOW()-F696,"-")</f>
        <v>45934.677534606482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45934.677534606482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45934.677534606482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45934.677534606482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45934.677534606482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45934.677534606482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45934.677534606482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45934.677534606482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45934.677534606482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45934.677534606482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45934.677534606482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45934.677534606482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45934.677534606482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45934.677534606482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45934.677534606482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45934.677534606482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45934.677534606482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45934.677534606482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45934.677534606482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45934.677534606482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45934.677534606482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45934.677534606482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45934.677534606482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45934.677534606482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45934.677534606482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45934.677534606482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45934.677534606482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45934.677534606482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45934.677534606482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45934.677534606482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45934.677534606482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45934.677534606482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45934.677534606482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45934.677534606482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45934.677534606482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45934.677534606482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45934.677534606482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45934.677534606482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45934.677534606482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45934.677534606482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45934.677534606482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45934.677534606482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45934.677534606482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45934.677534606482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45934.677534606482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45934.677534606482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45934.677534606482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45934.677534606482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45934.677534606482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45934.677534606482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45934.677534606482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45934.677534606482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45934.677534606482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45934.677534606482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45934.677534606482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45934.677534606482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45934.677534606482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45934.677534606482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45934.677534606482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45934.677534606482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45934.677534606482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45934.677534606482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45934.677534606482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45934.677534606482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ref="G760:G823" ca="1" si="12">IFERROR(NOW()-F760,"-")</f>
        <v>45934.677534606482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45934.677534606482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45934.677534606482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45934.677534606482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45934.677534606482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45934.677534606482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45934.677534606482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45934.677534606482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45934.677534606482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45934.677534606482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45934.677534606482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45934.677534606482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45934.677534606482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45934.677534606482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45934.677534606482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45934.677534606482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45934.677534606482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45934.677534606482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45934.677534606482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45934.677534606482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45934.677534606482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45934.677534606482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45934.677534606482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45934.677534606482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45934.677534606482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45934.677534606482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45934.677534606482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45934.677534606482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45934.677534606482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45934.677534606482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45934.677534606482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45934.677534606482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45934.677534606482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45934.677534606482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45934.677534606482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45934.677534606482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45934.677534606482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45934.677534606482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45934.677534606482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45934.677534606482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45934.677534606482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45934.677534606482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45934.677534606482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45934.677534606482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45934.677534606482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45934.677534606482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45934.677534606482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45934.677534606482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45934.677534606482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45934.677534606482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45934.677534606482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45934.677534606482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45934.677534606482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45934.677534606482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45934.677534606482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45934.677534606482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45934.677534606482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45934.677534606482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45934.677534606482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45934.677534606482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45934.677534606482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45934.677534606482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45934.677534606482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45934.677534606482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ref="G824:G887" ca="1" si="13">IFERROR(NOW()-F824,"-")</f>
        <v>45934.677534606482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45934.677534606482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45934.677534606482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45934.677534606482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45934.677534606482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45934.677534606482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45934.677534606482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45934.677534606482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45934.677534606482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45934.677534606482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45934.677534606482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45934.677534606482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45934.677534606482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45934.677534606482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45934.677534606482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45934.677534606482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45934.677534606482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45934.677534606482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45934.677534606482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45934.677534606482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45934.677534606482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45934.677534606482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45934.677534606482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45934.677534606482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45934.677534606482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45934.677534606482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45934.677534606482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45934.677534606482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45934.677534606482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45934.677534606482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45934.677534606482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45934.677534606482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45934.677534606482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45934.677534606482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45934.677534606482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45934.677534606482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45934.677534606482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45934.677534606482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45934.677534606482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45934.677534606482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45934.677534606482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45934.677534606482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45934.677534606482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45934.677534606482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45934.677534606482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45934.677534606482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45934.677534606482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45934.677534606482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45934.677534606482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45934.677534606482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45934.677534606482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45934.677534606482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45934.677534606482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45934.677534606482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45934.677534606482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45934.677534606482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45934.677534606482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45934.677534606482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45934.677534606482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45934.677534606482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45934.677534606482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45934.677534606482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45934.677534606482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45934.677534606482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ref="G888:G951" ca="1" si="14">IFERROR(NOW()-F888,"-")</f>
        <v>45934.677534606482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45934.677534606482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45934.677534606482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45934.677534606482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45934.677534606482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45934.677534606482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45934.677534606482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45934.677534606482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45934.677534606482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45934.677534606482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45934.677534606482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45934.677534606482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45934.677534606482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45934.677534606482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45934.677534606482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45934.677534606482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45934.677534606482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45934.677534606482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45934.677534606482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45934.677534606482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45934.677534606482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45934.677534606482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45934.677534606482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45934.677534606482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45934.677534606482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45934.677534606482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45934.677534606482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45934.677534606482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45934.677534606482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45934.677534606482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45934.677534606482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45934.677534606482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45934.677534606482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45934.677534606482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45934.677534606482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45934.677534606482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45934.677534606482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45934.677534606482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45934.677534606482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45934.677534606482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45934.677534606482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45934.677534606482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45934.677534606482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45934.677534606482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45934.677534606482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45934.677534606482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45934.677534606482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45934.677534606482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45934.677534606482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45934.677534606482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45934.677534606482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45934.677534606482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45934.677534606482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45934.677534606482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45934.677534606482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45934.677534606482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45934.677534606482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45934.677534606482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45934.677534606482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45934.677534606482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45934.677534606482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45934.677534606482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45934.677534606482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45934.677534606482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ref="G952:G1015" ca="1" si="15">IFERROR(NOW()-F952,"-")</f>
        <v>45934.677534606482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45934.677534606482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45934.677534606482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45934.677534606482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45934.677534606482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45934.677534606482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45934.677534606482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45934.677534606482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45934.677534606482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45934.677534606482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45934.677534606482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45934.677534606482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45934.677534606482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45934.677534606482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45934.677534606482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45934.677534606482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45934.677534606482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45934.677534606482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45934.677534606482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45934.677534606482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45934.677534606482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45934.677534606482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45934.677534606482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45934.677534606482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45934.677534606482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45934.677534606482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45934.677534606482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45934.677534606482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45934.677534606482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45934.677534606482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45934.677534606482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45934.677534606482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45934.677534606482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45934.677534606482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45934.677534606482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45934.677534606482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45934.677534606482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45934.677534606482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45934.677534606482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45934.677534606482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45934.677534606482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45934.677534606482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45934.677534606482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45934.677534606482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45934.677534606482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45934.677534606482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45934.677534606482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45934.677534606482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45934.677534606482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45934.677534606482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45934.677534606482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45934.677534606482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45934.677534606482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45934.677534606482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45934.677534606482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45934.677534606482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45934.677534606482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45934.677534606482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45934.677534606482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45934.677534606482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45934.677534606482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45934.677534606482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45934.677534606482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45934.677534606482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ref="G1016:G1079" ca="1" si="16">IFERROR(NOW()-F1016,"-")</f>
        <v>45934.677534606482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45934.677534606482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45934.677534606482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45934.677534606482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45934.677534606482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45934.677534606482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45934.677534606482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45934.677534606482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45934.677534606482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45934.677534606482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45934.677534606482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45934.677534606482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45934.677534606482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45934.677534606482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45934.677534606482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45934.677534606482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45934.677534606482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45934.677534606482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45934.677534606482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45934.677534606482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45934.677534606482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45934.677534606482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45934.677534606482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45934.677534606482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45934.677534606482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45934.677534606482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45934.677534606482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45934.677534606482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45934.677534606482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45934.677534606482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45934.677534606482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45934.677534606482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45934.677534606482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45934.677534606482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45934.677534606482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45934.677534606482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45934.677534606482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45934.677534606482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45934.677534606482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45934.677534606482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45934.677534606482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45934.677534606482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45934.677534606482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45934.677534606482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45934.677534606482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45934.677534606482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45934.677534606482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45934.677534606482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45934.677534606482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45934.677534606482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45934.677534606482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45934.677534606482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45934.677534606482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45934.677534606482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45934.677534606482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45934.677534606482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45934.677534606482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45934.677534606482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45934.677534606482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45934.677534606482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45934.677534606482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45934.677534606482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45934.677534606482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45934.677534606482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ref="G1080:G1143" ca="1" si="17">IFERROR(NOW()-F1080,"-")</f>
        <v>45934.677534606482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45934.677534606482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45934.677534606482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45934.677534606482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45934.677534606482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45934.677534606482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45934.677534606482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45934.677534606482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45934.677534606482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45934.677534606482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45934.677534606482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45934.677534606482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45934.677534606482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45934.677534606482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45934.677534606482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45934.677534606482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45934.677534606482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45934.677534606482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45934.677534606482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45934.677534606482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45934.677534606482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45934.677534606482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45934.677534606482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45934.677534606482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45934.677534606482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45934.677534606482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45934.677534606482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45934.677534606482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45934.677534606482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45934.677534606482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45934.677534606482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45934.677534606482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45934.677534606482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45934.677534606482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45934.677534606482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45934.677534606482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45934.677534606482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45934.677534606482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45934.677534606482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45934.677534606482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45934.677534606482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45934.677534606482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45934.677534606482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45934.677534606482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45934.677534606482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45934.677534606482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45934.677534606482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45934.677534606482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45934.677534606482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45934.677534606482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45934.677534606482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45934.677534606482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45934.677534606482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45934.677534606482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45934.677534606482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45934.677534606482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45934.677534606482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45934.677534606482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45934.677534606482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45934.677534606482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45934.677534606482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45934.677534606482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45934.677534606482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45934.677534606482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ref="G1144:G1207" ca="1" si="18">IFERROR(NOW()-F1144,"-")</f>
        <v>45934.677534606482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45934.677534606482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45934.677534606482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45934.677534606482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45934.677534606482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45934.677534606482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45934.677534606482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45934.677534606482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45934.677534606482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45934.677534606482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45934.677534606482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45934.677534606482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45934.677534606482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45934.677534606482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45934.677534606482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45934.677534606482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45934.677534606482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45934.677534606482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45934.677534606482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45934.677534606482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45934.677534606482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45934.677534606482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45934.677534606482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45934.677534606482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45934.677534606482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45934.677534606482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45934.677534606482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45934.677534606482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45934.677534606482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45934.677534606482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45934.677534606482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45934.677534606482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45934.677534606482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45934.677534606482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45934.677534606482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45934.677534606482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45934.677534606482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45934.677534606482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45934.677534606482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45934.677534606482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45934.677534606482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45934.677534606482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45934.677534606482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45934.677534606482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45934.677534606482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45934.677534606482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45934.677534606482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45934.677534606482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45934.677534606482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45934.677534606482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45934.677534606482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45934.677534606482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45934.677534606482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45934.677534606482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45934.677534606482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45934.677534606482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45934.677534606482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45934.677534606482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45934.677534606482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45934.677534606482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45934.677534606482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45934.677534606482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45934.677534606482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45934.677534606482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ref="G1208:G1222" ca="1" si="19">IFERROR(NOW()-F1208,"-")</f>
        <v>45934.677534606482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45934.677534606482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45934.677534606482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45934.677534606482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45934.677534606482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45934.677534606482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45934.677534606482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45934.677534606482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45934.677534606482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45934.677534606482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45934.677534606482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45934.677534606482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45934.677534606482</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45934.677534606482</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45934.677534606482</v>
      </c>
      <c r="H1222" s="22"/>
      <c r="I1222" s="19" t="str">
        <f>IFERROR(VLOOKUP(D1222,DB!A:F,6,0),"")</f>
        <v/>
      </c>
      <c r="J1222" s="18" t="str">
        <f>IFERROR(VLOOKUP(D1222,DB!A:G,7,0),"")</f>
        <v/>
      </c>
      <c r="K1222" s="50"/>
      <c r="L1222" s="23" t="str">
        <f>IFERROR(VLOOKUP(D1222,DB!A:I,9,0),"")</f>
        <v/>
      </c>
    </row>
  </sheetData>
  <dataValidations count="2">
    <dataValidation allowBlank="1" showInputMessage="1" showErrorMessage="1" sqref="E1" xr:uid="{5914219A-CB83-432D-936A-CC0CB6F3982A}"/>
    <dataValidation type="list" allowBlank="1" showInputMessage="1" showErrorMessage="1" sqref="E2:E122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231.19681701388618</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3.787256828705722</v>
      </c>
      <c r="H3" s="113">
        <v>45930.847372685188</v>
      </c>
      <c r="I3" s="110" t="str">
        <f>IFERROR(VLOOKUP(D3,DB!A:F,6,0),"")</f>
        <v>SCECO</v>
      </c>
      <c r="J3" s="110" t="str">
        <f>IFERROR(VLOOKUP(D3,DB!A:G,7,0),"")</f>
        <v>In progress</v>
      </c>
      <c r="K3" s="115" t="s">
        <v>39060</v>
      </c>
      <c r="L3" s="107" t="str">
        <f>IFERROR(VLOOKUP(D3,DB!A:I,9,0),"")</f>
        <v>Latis</v>
      </c>
    </row>
    <row r="4" spans="1:16" ht="15" customHeight="1">
      <c r="A4" s="110"/>
      <c r="B4" s="110" t="str">
        <f>IFERROR(VLOOKUP(D4,DB!A:K,11,0),"")</f>
        <v/>
      </c>
      <c r="C4" s="111"/>
      <c r="D4" s="107"/>
      <c r="E4" s="112"/>
      <c r="F4" s="113"/>
      <c r="G4" s="114">
        <f ca="1">IFERROR(NOW()-F4,"")</f>
        <v>45934.677534606482</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45934.677534606482</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45934.677534606482</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45934.677534606482</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45934.677534606482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45934.677534606482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45934.677534606482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45934.677534606482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45934.677534606482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45934.677534606482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45934.677534606482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45934.677534606482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45934.677534606482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45934.677534606482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45934.677534606482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45934.677534606482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45934.677534606482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45934.677534606482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45934.677534606482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45934.677534606482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45934.677534606482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45934.677534606482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45934.677534606482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45934.677534606482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45934.677534606482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45934.677534606482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45934.677534606482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45934.677534606482</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45934.677534606482</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45934.677534606482</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45934.677534606482</v>
      </c>
      <c r="H34" s="113"/>
      <c r="I34" s="110" t="str">
        <f>IFERROR(VLOOKUP(D34,DB!A:F,6,0),"")</f>
        <v/>
      </c>
      <c r="J34" s="110" t="str">
        <f>IFERROR(VLOOKUP(D34,DB!A:G,7,0),"")</f>
        <v/>
      </c>
      <c r="K34" s="115"/>
      <c r="L34" s="107" t="str">
        <f>IFERROR(VLOOKUP(D34,DB!A:I,9,0),"")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5"/>
  <sheetViews>
    <sheetView workbookViewId="0">
      <selection activeCell="K14" sqref="K1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39061</v>
      </c>
      <c r="B2" s="37" t="str">
        <f>IFERROR(VLOOKUP(D2,DB!A:K,11,0),"")</f>
        <v>R5</v>
      </c>
      <c r="C2" s="37">
        <v>3</v>
      </c>
      <c r="D2" s="37" t="s">
        <v>36000</v>
      </c>
      <c r="E2" s="37" t="s">
        <v>38964</v>
      </c>
      <c r="F2" s="38">
        <v>45891.832060185188</v>
      </c>
      <c r="G2" s="39">
        <f t="shared" ref="G2" ca="1" si="0">IFERROR(NOW()-F2,"-")</f>
        <v>42.845474421294057</v>
      </c>
      <c r="H2" s="38">
        <v>45891.790393518517</v>
      </c>
      <c r="I2" s="37" t="str">
        <f>IFERROR(VLOOKUP(D2,DB!A:F,6,0),"")</f>
        <v>Generator-SG</v>
      </c>
      <c r="J2" s="37" t="str">
        <f>IFERROR(VLOOKUP(D2,DB!A:G,7,0),"")</f>
        <v>Vandalized</v>
      </c>
      <c r="K2" s="37" t="s">
        <v>39062</v>
      </c>
      <c r="L2" s="37" t="str">
        <f>IFERROR(VLOOKUP(D2,DB!A:I,9,0),"")</f>
        <v>Latis</v>
      </c>
      <c r="M2" s="136"/>
    </row>
    <row r="3" spans="1:13" ht="30.75">
      <c r="A3" s="37" t="s">
        <v>39063</v>
      </c>
      <c r="B3" s="37" t="str">
        <f>IFERROR(VLOOKUP(D3,DB!A:K,11,0),"")</f>
        <v>R5</v>
      </c>
      <c r="C3" s="37">
        <v>1</v>
      </c>
      <c r="D3" s="37" t="s">
        <v>31295</v>
      </c>
      <c r="E3" s="37" t="s">
        <v>39047</v>
      </c>
      <c r="F3" s="38">
        <v>45926.188877314817</v>
      </c>
      <c r="G3" s="39">
        <f ca="1">IFERROR(NOW()-F3,"-")</f>
        <v>8.4886572916657315</v>
      </c>
      <c r="H3" s="38">
        <v>45926.158159722225</v>
      </c>
      <c r="I3" s="37" t="str">
        <f>IFERROR(VLOOKUP(D3,DB!A:F,6,0),"")</f>
        <v>SCECO</v>
      </c>
      <c r="J3" s="37" t="str">
        <f>IFERROR(VLOOKUP(D3,DB!A:G,7,0),"")</f>
        <v>Good</v>
      </c>
      <c r="K3" s="37" t="s">
        <v>39064</v>
      </c>
      <c r="L3" s="37" t="str">
        <f>IFERROR(VLOOKUP(D3,DB!A:I,9,0),"")</f>
        <v>Latis</v>
      </c>
      <c r="M3" s="136"/>
    </row>
    <row r="4" spans="1:13" ht="30.75">
      <c r="A4" s="37" t="s">
        <v>39065</v>
      </c>
      <c r="B4" s="37" t="str">
        <f>IFERROR(VLOOKUP(D4,DB!A:K,11,0),"")</f>
        <v>R5</v>
      </c>
      <c r="C4" s="37">
        <v>1</v>
      </c>
      <c r="D4" s="37" t="s">
        <v>38461</v>
      </c>
      <c r="E4" s="37" t="s">
        <v>39047</v>
      </c>
      <c r="F4" s="38">
        <v>45934.580520833333</v>
      </c>
      <c r="G4" s="39">
        <f ca="1">IFERROR(NOW()-F4,"-")</f>
        <v>9.7013773149228655E-2</v>
      </c>
      <c r="H4" s="38">
        <v>45934.522187499999</v>
      </c>
      <c r="I4" s="37" t="str">
        <f>IFERROR(VLOOKUP(D4,DB!A:F,6,0),"")</f>
        <v>SCECO</v>
      </c>
      <c r="J4" s="37" t="str">
        <f>IFERROR(VLOOKUP(D4,DB!A:G,7,0),"")</f>
        <v>Good</v>
      </c>
      <c r="K4" s="37" t="s">
        <v>39066</v>
      </c>
      <c r="L4" s="37" t="str">
        <f>IFERROR(VLOOKUP(D4,DB!A:I,9,0),"")</f>
        <v>Latis</v>
      </c>
      <c r="M4" s="136"/>
    </row>
    <row r="5" spans="1:13" ht="15">
      <c r="A5" s="37"/>
      <c r="B5" s="37" t="str">
        <f>IFERROR(VLOOKUP(D5,DB!A:K,11,0),"")</f>
        <v/>
      </c>
      <c r="C5" s="37"/>
      <c r="D5" s="37"/>
      <c r="E5" s="37"/>
      <c r="F5" s="38"/>
      <c r="G5" s="39">
        <f ca="1">IFERROR(NOW()-F5,"-")</f>
        <v>45934.677534606482</v>
      </c>
      <c r="H5" s="38"/>
      <c r="I5" s="37" t="str">
        <f>IFERROR(VLOOKUP(D5,DB!A:F,6,0),"")</f>
        <v/>
      </c>
      <c r="J5" s="37" t="str">
        <f>IFERROR(VLOOKUP(D5,DB!A:G,7,0),"")</f>
        <v/>
      </c>
      <c r="K5" s="37"/>
      <c r="L5" s="37" t="str">
        <f>IFERROR(VLOOKUP(D5,DB!A:I,9,0),"")</f>
        <v/>
      </c>
      <c r="M5" s="136"/>
    </row>
    <row r="6" spans="1:13" ht="15">
      <c r="A6" s="37"/>
      <c r="B6" s="37" t="str">
        <f>IFERROR(VLOOKUP(D6,DB!A:K,11,0),"")</f>
        <v/>
      </c>
      <c r="C6" s="37"/>
      <c r="D6"/>
      <c r="E6" s="37"/>
      <c r="F6" s="38"/>
      <c r="G6" s="39">
        <f ca="1">IFERROR(NOW()-F6,"-")</f>
        <v>45934.677534606482</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45934.677534606482</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45934.677534606482</v>
      </c>
      <c r="H8" s="38"/>
      <c r="I8" s="37" t="str">
        <f>IFERROR(VLOOKUP(D8,DB!A:F,6,0),"")</f>
        <v/>
      </c>
      <c r="J8" s="37" t="str">
        <f>IFERROR(VLOOKUP(D8,DB!A:G,7,0),"")</f>
        <v/>
      </c>
      <c r="K8" s="37"/>
      <c r="L8" s="37" t="str">
        <f>IFERROR(VLOOKUP(D8,DB!A:I,9,0),"")</f>
        <v/>
      </c>
      <c r="M8" s="136"/>
    </row>
    <row r="9" spans="1:13" ht="15.75">
      <c r="A9" s="37"/>
      <c r="B9" s="37" t="str">
        <f>IFERROR(VLOOKUP(D9,DB!A:K,11,0),"")</f>
        <v/>
      </c>
      <c r="C9" s="37"/>
      <c r="D9" s="141"/>
      <c r="E9" s="37"/>
      <c r="F9" s="38"/>
      <c r="G9" s="39">
        <f ca="1">IFERROR(NOW()-F9,"-")</f>
        <v>45934.677534606482</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45934.677534606482</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45934.677534606482</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45934.677534606482</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41"/>
      <c r="E13" s="37"/>
      <c r="F13" s="38"/>
      <c r="G13" s="39">
        <f ca="1">IFERROR(NOW()-F13,"-")</f>
        <v>45934.677534606482</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45934.677534606482</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45934.677534606482</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45934.677534606482</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45934.677534606482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45934.677534606482</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45934.677534606482</v>
      </c>
      <c r="H19" s="38"/>
      <c r="I19" s="37" t="str">
        <f>IFERROR(VLOOKUP(D19,DB!A:F,6,0),"")</f>
        <v/>
      </c>
      <c r="J19" s="37" t="str">
        <f>IFERROR(VLOOKUP(D19,DB!A:G,7,0),"")</f>
        <v/>
      </c>
      <c r="K19" s="37"/>
      <c r="L19" s="37" t="str">
        <f>IFERROR(VLOOKUP(D19,DB!A:I,9,0),"")</f>
        <v/>
      </c>
      <c r="M19" s="136"/>
    </row>
    <row r="20" spans="1:13" ht="15">
      <c r="A20" s="92"/>
      <c r="B20" s="92" t="str">
        <f>IFERROR(VLOOKUP(D20,DB!A:K,11,0),"")</f>
        <v/>
      </c>
      <c r="C20" s="92"/>
      <c r="D20" s="92"/>
      <c r="E20" s="92"/>
      <c r="F20" s="134"/>
      <c r="G20" s="135">
        <f ca="1">IFERROR(NOW()-F20,"-")</f>
        <v>45934.677534606482</v>
      </c>
      <c r="H20" s="134"/>
      <c r="I20" s="92" t="str">
        <f>IFERROR(VLOOKUP(D20,DB!A:F,6,0),"")</f>
        <v/>
      </c>
      <c r="J20" s="92" t="str">
        <f>IFERROR(VLOOKUP(D20,DB!A:G,7,0),"")</f>
        <v/>
      </c>
      <c r="K20" s="92"/>
      <c r="L20" s="92" t="str">
        <f>IFERROR(VLOOKUP(D20,DB!A:I,9,0),"")</f>
        <v/>
      </c>
      <c r="M20" s="136"/>
    </row>
    <row r="21" spans="1:13" ht="15">
      <c r="A21" s="37"/>
      <c r="B21" s="37" t="str">
        <f>IFERROR(VLOOKUP(D21,DB!A:K,11,0),"")</f>
        <v/>
      </c>
      <c r="C21" s="37"/>
      <c r="D21" s="37"/>
      <c r="E21" s="37"/>
      <c r="F21" s="38"/>
      <c r="G21" s="39">
        <f ca="1">IFERROR(NOW()-F21,"-")</f>
        <v>45934.677534606482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45934.677534606482</v>
      </c>
      <c r="H22" s="38"/>
      <c r="I22" s="37" t="str">
        <f>IFERROR(VLOOKUP(D22,DB!A:F,6,0),"")</f>
        <v/>
      </c>
      <c r="J22" s="37" t="str">
        <f>IFERROR(VLOOKUP(D22,DB!A:G,7,0),"")</f>
        <v/>
      </c>
      <c r="K22" s="37"/>
      <c r="L22" s="37" t="str">
        <f>IFERROR(VLOOKUP(D22,DB!A:I,9,0),"")</f>
        <v/>
      </c>
      <c r="M22" s="136"/>
    </row>
    <row r="23" spans="1:13" ht="15.75">
      <c r="A23" s="37"/>
      <c r="B23" s="37" t="str">
        <f>IFERROR(VLOOKUP(D23,DB!A:K,11,0),"")</f>
        <v/>
      </c>
      <c r="C23" s="37"/>
      <c r="D23" s="141"/>
      <c r="E23" s="37"/>
      <c r="F23" s="38"/>
      <c r="G23" s="39">
        <f ca="1">IFERROR(NOW()-F23,"-")</f>
        <v>45934.677534606482</v>
      </c>
      <c r="H23" s="38"/>
      <c r="I23" s="37" t="str">
        <f>IFERROR(VLOOKUP(D23,DB!A:F,6,0),"")</f>
        <v/>
      </c>
      <c r="J23" s="37" t="str">
        <f>IFERROR(VLOOKUP(D23,DB!A:G,7,0),"")</f>
        <v/>
      </c>
      <c r="K23" s="37"/>
      <c r="L23" s="37" t="str">
        <f>IFERROR(VLOOKUP(D23,DB!A:I,9,0),"")</f>
        <v/>
      </c>
      <c r="M23" s="136"/>
    </row>
    <row r="24" spans="1:13" ht="30.75">
      <c r="A24" s="37"/>
      <c r="B24" s="37" t="str">
        <f>IFERROR(VLOOKUP(D24,DB!A:K,11,0),"")</f>
        <v/>
      </c>
      <c r="C24" s="37"/>
      <c r="D24" s="37"/>
      <c r="E24" s="37"/>
      <c r="F24" s="38"/>
      <c r="G24" s="39">
        <f ca="1">IFERROR(NOW()-F24,"-")</f>
        <v>45934.677534606482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45934.677534606482</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45934.677534606482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45934.677534606482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45934.677534606482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45934.677534606482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45934.677534606482</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45934.677534606482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45934.677534606482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45934.677534606482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45934.677534606482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45934.677534606482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45934.677534606482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45934.677534606482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45934.677534606482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45934.677534606482</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45934.677534606482</v>
      </c>
      <c r="H40" s="38"/>
      <c r="I40" s="37" t="str">
        <f>IFERROR(VLOOKUP(D40,DB!A:F,6,0),"")</f>
        <v/>
      </c>
      <c r="J40" s="37" t="str">
        <f>IFERROR(VLOOKUP(D40,DB!A:G,7,0),"")</f>
        <v/>
      </c>
      <c r="K40" s="37"/>
      <c r="L40" s="37" t="str">
        <f>IFERROR(VLOOKUP(D40,DB!A:I,9,0),"")</f>
        <v/>
      </c>
      <c r="M40" s="136"/>
    </row>
    <row r="41" spans="1:13" ht="15">
      <c r="A41" s="37"/>
      <c r="B41" s="37" t="str">
        <f>IFERROR(VLOOKUP(D41,DB!A:K,11,0),"")</f>
        <v/>
      </c>
      <c r="C41" s="37"/>
      <c r="D41"/>
      <c r="E41" s="37"/>
      <c r="F41" s="38"/>
      <c r="G41" s="39">
        <f ca="1">IFERROR(NOW()-F41,"-")</f>
        <v>45934.677534606482</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45934.677534606482</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45934.677534606482</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45934.677534606482</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45934.677534606482</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45934.677534606482</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45934.677534606482</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45934.677534606482</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45934.677534606482</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45934.677534606482</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45934.677534606482</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45934.677534606482</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45934.677534606482</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45934.677534606482</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45934.677534606482</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45934.677534606482</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45934.677534606482</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45934.677534606482</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45934.677534606482</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45934.677534606482</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45934.677534606482</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45934.677534606482</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45934.677534606482</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45934.677534606482</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45934.677534606482</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45934.677534606482</v>
      </c>
      <c r="H66" s="38"/>
      <c r="I66" s="37" t="str">
        <f>IFERROR(VLOOKUP(D66,DB!A:F,6,0),"")</f>
        <v/>
      </c>
      <c r="J66" s="37" t="str">
        <f>IFERROR(VLOOKUP(D66,DB!A:G,7,0),"")</f>
        <v/>
      </c>
      <c r="K66" s="37"/>
      <c r="L66" s="37" t="str">
        <f>IFERROR(VLOOKUP(D66,DB!A:I,9,0),"")</f>
        <v/>
      </c>
      <c r="M66" s="136"/>
    </row>
    <row r="67" spans="1:13" ht="15">
      <c r="A67" s="92"/>
      <c r="B67" s="92" t="str">
        <f>IFERROR(VLOOKUP(D67,DB!A:K,11,0),"")</f>
        <v/>
      </c>
      <c r="C67" s="92"/>
      <c r="D67" s="92"/>
      <c r="E67" s="92"/>
      <c r="F67" s="134"/>
      <c r="G67" s="135">
        <f ca="1">IFERROR(NOW()-F67,"-")</f>
        <v>45934.677534606482</v>
      </c>
      <c r="H67" s="134"/>
      <c r="I67" s="92" t="str">
        <f>IFERROR(VLOOKUP(D67,DB!A:F,6,0),"")</f>
        <v/>
      </c>
      <c r="J67" s="92" t="str">
        <f>IFERROR(VLOOKUP(D67,DB!A:G,7,0),"")</f>
        <v/>
      </c>
      <c r="K67" s="92"/>
      <c r="L67" s="92" t="str">
        <f>IFERROR(VLOOKUP(D67,DB!A:I,9,0),"")</f>
        <v/>
      </c>
      <c r="M67" s="136"/>
    </row>
    <row r="68" spans="1:13" ht="15">
      <c r="A68" s="92"/>
      <c r="B68" s="92" t="str">
        <f>IFERROR(VLOOKUP(D68,DB!A:K,11,0),"")</f>
        <v/>
      </c>
      <c r="C68" s="92"/>
      <c r="D68" s="92"/>
      <c r="E68" s="92"/>
      <c r="F68" s="134"/>
      <c r="G68" s="135">
        <f ca="1">IFERROR(NOW()-F68,"-")</f>
        <v>45934.677534606482</v>
      </c>
      <c r="H68" s="134"/>
      <c r="I68" s="92" t="str">
        <f>IFERROR(VLOOKUP(D68,DB!A:F,6,0),"")</f>
        <v/>
      </c>
      <c r="J68" s="92" t="str">
        <f>IFERROR(VLOOKUP(D68,DB!A:G,7,0),"")</f>
        <v/>
      </c>
      <c r="K68" s="92"/>
      <c r="L68" s="92" t="str">
        <f>IFERROR(VLOOKUP(D68,DB!A:I,9,0),"")</f>
        <v/>
      </c>
    </row>
    <row r="69" spans="1:13" ht="15">
      <c r="A69" s="37"/>
      <c r="B69" s="37" t="str">
        <f>IFERROR(VLOOKUP(D69,DB!A:K,11,0),"")</f>
        <v/>
      </c>
      <c r="C69" s="37"/>
      <c r="D69" s="37"/>
      <c r="E69" s="37"/>
      <c r="F69" s="38"/>
      <c r="G69" s="39">
        <f ca="1">IFERROR(NOW()-F69,"-")</f>
        <v>45934.677534606482</v>
      </c>
      <c r="H69" s="38"/>
      <c r="I69" s="37" t="str">
        <f>IFERROR(VLOOKUP(D69,DB!A:F,6,0),"")</f>
        <v/>
      </c>
      <c r="J69" s="37" t="str">
        <f>IFERROR(VLOOKUP(D69,DB!A:G,7,0),"")</f>
        <v/>
      </c>
      <c r="K69" s="37"/>
      <c r="L69" s="37" t="str">
        <f>IFERROR(VLOOKUP(D69,DB!A:I,9,0),"")</f>
        <v/>
      </c>
    </row>
    <row r="70" spans="1:13" ht="15">
      <c r="A70" s="37"/>
      <c r="B70" s="37" t="str">
        <f>IFERROR(VLOOKUP(D70,DB!A:K,11,0),"")</f>
        <v/>
      </c>
      <c r="C70" s="37"/>
      <c r="D70" s="37"/>
      <c r="E70" s="37"/>
      <c r="F70" s="38"/>
      <c r="G70" s="39">
        <f ca="1">IFERROR(NOW()-F70,"-")</f>
        <v>45934.677534606482</v>
      </c>
      <c r="H70" s="38"/>
      <c r="I70" s="37" t="str">
        <f>IFERROR(VLOOKUP(D70,DB!A:F,6,0),"")</f>
        <v/>
      </c>
      <c r="J70" s="37" t="str">
        <f>IFERROR(VLOOKUP(D70,DB!A:G,7,0),"")</f>
        <v/>
      </c>
      <c r="K70" s="37"/>
      <c r="L70" s="37" t="str">
        <f>IFERROR(VLOOKUP(D70,DB!A:I,9,0),"")</f>
        <v/>
      </c>
    </row>
    <row r="71" spans="1:13" ht="15">
      <c r="A71" s="37"/>
      <c r="B71" s="37" t="str">
        <f>IFERROR(VLOOKUP(D71,DB!A:K,11,0),"")</f>
        <v/>
      </c>
      <c r="C71" s="37"/>
      <c r="D71" s="37"/>
      <c r="E71" s="37"/>
      <c r="F71" s="38"/>
      <c r="G71" s="39">
        <f ca="1">IFERROR(NOW()-F71,"-")</f>
        <v>45934.677534606482</v>
      </c>
      <c r="H71" s="38"/>
      <c r="I71" s="37" t="str">
        <f>IFERROR(VLOOKUP(D71,DB!A:F,6,0),"")</f>
        <v/>
      </c>
      <c r="J71" s="37" t="str">
        <f>IFERROR(VLOOKUP(D71,DB!A:G,7,0),"")</f>
        <v/>
      </c>
      <c r="K71" s="37"/>
      <c r="L71" s="37" t="str">
        <f>IFERROR(VLOOKUP(D71,DB!A:I,9,0),"")</f>
        <v/>
      </c>
    </row>
    <row r="72" spans="1:13" ht="15">
      <c r="A72" s="37"/>
      <c r="B72" s="37" t="str">
        <f>IFERROR(VLOOKUP(D72,DB!A:K,11,0),"")</f>
        <v/>
      </c>
      <c r="C72" s="37"/>
      <c r="D72" s="37"/>
      <c r="E72" s="37"/>
      <c r="F72" s="38"/>
      <c r="G72" s="39">
        <f ca="1">IFERROR(NOW()-F72,"-")</f>
        <v>45934.677534606482</v>
      </c>
      <c r="H72" s="38"/>
      <c r="I72" s="37" t="str">
        <f>IFERROR(VLOOKUP(D72,DB!A:F,6,0),"")</f>
        <v/>
      </c>
      <c r="J72" s="37" t="str">
        <f>IFERROR(VLOOKUP(D72,DB!A:G,7,0),"")</f>
        <v/>
      </c>
      <c r="K72" s="37"/>
      <c r="L72" s="37" t="str">
        <f>IFERROR(VLOOKUP(D72,DB!A:I,9,0),"")</f>
        <v/>
      </c>
    </row>
    <row r="73" spans="1:13" ht="15">
      <c r="A73" s="37"/>
      <c r="B73" s="37" t="str">
        <f>IFERROR(VLOOKUP(D73,DB!A:K,11,0),"")</f>
        <v/>
      </c>
      <c r="C73" s="37"/>
      <c r="D73" s="37"/>
      <c r="E73" s="37"/>
      <c r="F73" s="38"/>
      <c r="G73" s="39">
        <f ca="1">IFERROR(NOW()-F73,"-")</f>
        <v>45934.677534606482</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45934.677534606482</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45934.677534606482</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45934.677534606482</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45934.677534606482</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45934.677534606482</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45934.677534606482</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45934.677534606482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45934.677534606482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45934.677534606482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45934.677534606482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45934.677534606482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45934.677534606482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45934.677534606482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45934.677534606482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45934.677534606482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45934.677534606482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45934.677534606482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45934.677534606482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45934.677534606482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45934.677534606482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45934.677534606482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45934.677534606482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45934.677534606482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45934.677534606482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45934.677534606482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45934.677534606482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45934.677534606482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45934.677534606482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45934.677534606482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45934.677534606482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45934.677534606482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45934.677534606482</v>
      </c>
      <c r="H105" s="38"/>
      <c r="I105" s="37" t="str">
        <f>IFERROR(VLOOKUP(D105,DB!A:F,6,0),"")</f>
        <v/>
      </c>
      <c r="J105" s="37" t="str">
        <f>IFERROR(VLOOKUP(D105,DB!A:G,7,0),"")</f>
        <v/>
      </c>
      <c r="K105" s="37"/>
      <c r="L105" s="37" t="str">
        <f>IFERROR(VLOOKUP(D105,DB!A:I,9,0),"")</f>
        <v/>
      </c>
    </row>
    <row r="106" spans="1:12" ht="15">
      <c r="A106" s="92"/>
      <c r="B106" s="92" t="str">
        <f>IFERROR(VLOOKUP(D106,DB!A:K,11,0),"")</f>
        <v/>
      </c>
      <c r="C106" s="92"/>
      <c r="D106" s="92"/>
      <c r="E106" s="92"/>
      <c r="F106" s="134"/>
      <c r="G106" s="135">
        <f ca="1">IFERROR(NOW()-F106,"-")</f>
        <v>45934.677534606482</v>
      </c>
      <c r="H106" s="134"/>
      <c r="I106" s="92" t="str">
        <f>IFERROR(VLOOKUP(D106,DB!A:F,6,0),"")</f>
        <v/>
      </c>
      <c r="J106" s="92" t="str">
        <f>IFERROR(VLOOKUP(D106,DB!A:G,7,0),"")</f>
        <v/>
      </c>
      <c r="K106" s="92"/>
      <c r="L106" s="92" t="str">
        <f>IFERROR(VLOOKUP(D106,DB!A:I,9,0),"")</f>
        <v/>
      </c>
    </row>
    <row r="107" spans="1:12" ht="15">
      <c r="A107" s="37"/>
      <c r="B107" s="37" t="str">
        <f>IFERROR(VLOOKUP(D107,DB!A:K,11,0),"")</f>
        <v/>
      </c>
      <c r="C107" s="37"/>
      <c r="D107" s="37"/>
      <c r="E107" s="37"/>
      <c r="F107" s="38"/>
      <c r="G107" s="39">
        <f ca="1">IFERROR(NOW()-F107,"-")</f>
        <v>45934.677534606482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45934.677534606482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45934.677534606482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45934.677534606482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45934.677534606482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45934.677534606482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45934.677534606482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45934.677534606482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45934.677534606482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45934.677534606482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45934.677534606482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45934.677534606482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45934.677534606482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45934.677534606482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45934.677534606482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45934.677534606482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45934.677534606482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45934.677534606482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45934.677534606482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45934.677534606482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45934.677534606482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45934.677534606482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45934.677534606482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45934.677534606482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45934.677534606482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45934.677534606482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45934.677534606482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45934.677534606482</v>
      </c>
      <c r="H134" s="38"/>
      <c r="I134" s="37" t="str">
        <f>IFERROR(VLOOKUP(D134,DB!A:F,6,0),"")</f>
        <v/>
      </c>
      <c r="J134" s="37" t="str">
        <f>IFERROR(VLOOKUP(D134,DB!A:G,7,0),"")</f>
        <v/>
      </c>
      <c r="K134" s="37"/>
      <c r="L134" s="37" t="str">
        <f>IFERROR(VLOOKUP(D134,DB!A:I,9,0),"")</f>
        <v/>
      </c>
    </row>
    <row r="135" spans="1:12" ht="15">
      <c r="A135" s="92"/>
      <c r="B135" s="92" t="str">
        <f>IFERROR(VLOOKUP(D135,DB!A:K,11,0),"")</f>
        <v/>
      </c>
      <c r="C135" s="92"/>
      <c r="D135" s="92"/>
      <c r="E135" s="92"/>
      <c r="F135" s="134"/>
      <c r="G135" s="135">
        <f ca="1">IFERROR(NOW()-F135,"-")</f>
        <v>45934.677534606482</v>
      </c>
      <c r="H135" s="134"/>
      <c r="I135" s="92" t="str">
        <f>IFERROR(VLOOKUP(D135,DB!A:F,6,0),"")</f>
        <v/>
      </c>
      <c r="J135" s="92" t="str">
        <f>IFERROR(VLOOKUP(D135,DB!A:G,7,0),"")</f>
        <v/>
      </c>
      <c r="K135" s="92"/>
      <c r="L135" s="92" t="str">
        <f>IFERROR(VLOOKUP(D135,DB!A:I,9,0),"")</f>
        <v/>
      </c>
    </row>
    <row r="136" spans="1:12" ht="15">
      <c r="A136" s="37"/>
      <c r="B136" s="37" t="str">
        <f>IFERROR(VLOOKUP(D136,DB!A:K,11,0),"")</f>
        <v/>
      </c>
      <c r="C136" s="37"/>
      <c r="D136" s="37"/>
      <c r="E136" s="37"/>
      <c r="F136" s="38"/>
      <c r="G136" s="39">
        <f ca="1">IFERROR(NOW()-F136,"-")</f>
        <v>45934.677534606482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45934.677534606482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45934.677534606482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45934.677534606482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45934.677534606482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45934.677534606482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45934.677534606482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45934.677534606482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45934.677534606482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45934.677534606482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45934.677534606482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45934.677534606482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45934.677534606482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45934.677534606482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45934.677534606482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45934.677534606482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45934.677534606482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45934.677534606482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45934.677534606482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45934.677534606482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45934.677534606482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45934.677534606482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45934.677534606482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45934.677534606482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45934.677534606482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45934.677534606482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45934.677534606482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45934.677534606482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45934.677534606482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45934.677534606482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45934.677534606482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45934.677534606482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45934.677534606482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45934.677534606482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45934.677534606482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45934.677534606482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45934.677534606482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45934.677534606482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45934.677534606482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45934.677534606482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45934.677534606482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45934.677534606482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45934.677534606482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45934.677534606482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45934.677534606482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45934.677534606482</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45934.677534606482</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45934.677534606482</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45934.677534606482</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45934.677534606482</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45934.677534606482</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45934.677534606482</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45934.677534606482</v>
      </c>
      <c r="H188" s="38"/>
      <c r="I188" s="37" t="str">
        <f>IFERROR(VLOOKUP(D188,DB!A:F,6,0),"")</f>
        <v/>
      </c>
      <c r="J188" s="37" t="str">
        <f>IFERROR(VLOOKUP(D188,DB!A:G,7,0),"")</f>
        <v/>
      </c>
      <c r="K188" s="37"/>
      <c r="L188" s="37" t="str">
        <f>IFERROR(VLOOKUP(D188,DB!A:I,9,0),"")</f>
        <v/>
      </c>
    </row>
    <row r="189" spans="1:12" ht="15">
      <c r="A189" s="92"/>
      <c r="B189" s="92" t="str">
        <f>IFERROR(VLOOKUP(D189,DB!A:K,11,0),"")</f>
        <v/>
      </c>
      <c r="C189" s="92"/>
      <c r="D189" s="92"/>
      <c r="E189" s="92"/>
      <c r="F189" s="134"/>
      <c r="G189" s="135">
        <f ca="1">IFERROR(NOW()-F189,"-")</f>
        <v>45934.677534606482</v>
      </c>
      <c r="H189" s="134"/>
      <c r="I189" s="92" t="str">
        <f>IFERROR(VLOOKUP(D189,DB!A:F,6,0),"")</f>
        <v/>
      </c>
      <c r="J189" s="92" t="str">
        <f>IFERROR(VLOOKUP(D189,DB!A:G,7,0),"")</f>
        <v/>
      </c>
      <c r="K189" s="92"/>
      <c r="L189" s="92" t="str">
        <f>IFERROR(VLOOKUP(D189,DB!A:I,9,0),"")</f>
        <v/>
      </c>
    </row>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4" ht="15"/>
    <row r="445" ht="15"/>
    <row r="446" ht="15"/>
    <row r="447" ht="15"/>
    <row r="448" ht="15"/>
    <row r="449" ht="15"/>
    <row r="450" ht="15"/>
    <row r="451" ht="15"/>
    <row r="452" ht="15"/>
    <row r="453" ht="15"/>
    <row r="454" ht="15"/>
    <row r="455" ht="15"/>
    <row r="456" ht="15"/>
    <row r="457" ht="15"/>
    <row r="459" ht="15"/>
    <row r="460" ht="15"/>
    <row r="461" ht="15"/>
    <row r="462" ht="15"/>
    <row r="463" ht="15"/>
    <row r="464" ht="15"/>
    <row r="466" ht="15"/>
    <row r="467" ht="15"/>
    <row r="468" ht="15"/>
    <row r="469" ht="15"/>
    <row r="470" ht="15"/>
    <row r="471" ht="15"/>
    <row r="472" ht="15"/>
    <row r="473"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8" ht="15"/>
    <row r="509" ht="15"/>
    <row r="510" ht="15"/>
    <row r="511" ht="15"/>
    <row r="512" ht="15"/>
    <row r="513" ht="15"/>
    <row r="514" ht="15"/>
    <row r="515" ht="15"/>
    <row r="516" ht="15"/>
    <row r="517" ht="15"/>
    <row r="519" ht="15"/>
    <row r="520" ht="15"/>
    <row r="521" ht="15"/>
    <row r="524" ht="15"/>
    <row r="525" ht="15"/>
    <row r="526" ht="15"/>
    <row r="527"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9" ht="15"/>
    <row r="840" ht="15"/>
    <row r="841" ht="15"/>
    <row r="842" ht="15"/>
    <row r="843" ht="15"/>
    <row r="844" ht="15"/>
    <row r="848" ht="15"/>
    <row r="849" ht="15"/>
    <row r="859" ht="15"/>
    <row r="864" ht="15"/>
    <row r="875" ht="15"/>
    <row r="876" ht="15"/>
    <row r="883" ht="15"/>
    <row r="884" ht="15"/>
    <row r="888" ht="15"/>
    <row r="889" ht="15"/>
    <row r="890" ht="15"/>
    <row r="897" ht="15"/>
    <row r="898" ht="15"/>
    <row r="899" ht="15"/>
    <row r="900" ht="15"/>
    <row r="902" ht="15"/>
    <row r="903" ht="15"/>
    <row r="904" ht="15"/>
    <row r="907" ht="15"/>
    <row r="908" ht="15"/>
    <row r="909" ht="15"/>
    <row r="910" ht="15"/>
    <row r="912" ht="15"/>
    <row r="913" ht="15"/>
    <row r="914" ht="15"/>
    <row r="915" ht="15"/>
    <row r="916" ht="15"/>
    <row r="917" ht="15"/>
    <row r="919" ht="15"/>
    <row r="920" ht="15"/>
    <row r="922" ht="15"/>
    <row r="923" ht="15"/>
    <row r="925" ht="15"/>
    <row r="926" ht="15"/>
    <row r="927" ht="15"/>
    <row r="929" ht="15"/>
    <row r="930" ht="15"/>
    <row r="931" ht="15"/>
    <row r="932" ht="15"/>
    <row r="933" ht="15"/>
    <row r="937" ht="15"/>
    <row r="938" ht="15"/>
    <row r="939" ht="15"/>
    <row r="940" ht="15"/>
    <row r="943" ht="15"/>
    <row r="944" ht="15"/>
    <row r="947" ht="15"/>
    <row r="988" ht="15"/>
    <row r="989" ht="15"/>
    <row r="992" ht="15"/>
    <row r="993" ht="15"/>
    <row r="1000" ht="15"/>
    <row r="1001" ht="15"/>
    <row r="1004" ht="15"/>
    <row r="1006" ht="15"/>
    <row r="1008" ht="15"/>
    <row r="1009" ht="15"/>
    <row r="1010" ht="15"/>
    <row r="1013" ht="15"/>
    <row r="1014" ht="15"/>
    <row r="1016" ht="15"/>
    <row r="1019" ht="15"/>
    <row r="1020" ht="15"/>
    <row r="1022" ht="15"/>
    <row r="1023" ht="15"/>
    <row r="1024" ht="15"/>
    <row r="1025" ht="15"/>
    <row r="1026" ht="15"/>
    <row r="1029" ht="15"/>
    <row r="1030" ht="15"/>
    <row r="1031" ht="15"/>
    <row r="1032" ht="15"/>
    <row r="1033" ht="15"/>
    <row r="1034" ht="15"/>
    <row r="1036" ht="15"/>
    <row r="1038" ht="15"/>
    <row r="1040" ht="15"/>
    <row r="1041" ht="15"/>
    <row r="1042" ht="15"/>
    <row r="1044" ht="15"/>
    <row r="1045" ht="15"/>
    <row r="1046" ht="15"/>
    <row r="1047" ht="15"/>
    <row r="1048" ht="15"/>
    <row r="1049" ht="15"/>
    <row r="1050" ht="15"/>
    <row r="1052" ht="15"/>
    <row r="1053" ht="15"/>
    <row r="1054" ht="15"/>
    <row r="1059" ht="15"/>
    <row r="1060" ht="15"/>
    <row r="1064" ht="15"/>
    <row r="1065" ht="15"/>
    <row r="1066" ht="15"/>
    <row r="1069" ht="15"/>
    <row r="1071" ht="15"/>
    <row r="1075" ht="15"/>
    <row r="1079" ht="15"/>
    <row r="1085" ht="15"/>
    <row r="1086" ht="15"/>
    <row r="1088" ht="15"/>
    <row r="1089" ht="15"/>
    <row r="1091" ht="15"/>
    <row r="1094" ht="15"/>
    <row r="1095" ht="15"/>
    <row r="1097" ht="15"/>
    <row r="1099" ht="15"/>
    <row r="1101" ht="15"/>
    <row r="1103" ht="15"/>
    <row r="1104" ht="15"/>
    <row r="1105" ht="15"/>
    <row r="1107" ht="15"/>
    <row r="1108" ht="15"/>
    <row r="1109" ht="15"/>
    <row r="1110" ht="15"/>
    <row r="1113" ht="15"/>
    <row r="1287" ht="15"/>
    <row r="1288" ht="15"/>
    <row r="1298" ht="15"/>
    <row r="1299" ht="15"/>
    <row r="1300" ht="15"/>
    <row r="1306" ht="15"/>
    <row r="1307" ht="15"/>
    <row r="1308" ht="15"/>
    <row r="1309" ht="15"/>
    <row r="1311" ht="15"/>
    <row r="1314" ht="15"/>
    <row r="1315" ht="15"/>
    <row r="1316" ht="15"/>
    <row r="1317" ht="15"/>
    <row r="1319" ht="15"/>
    <row r="1320" ht="15"/>
    <row r="1322" ht="15"/>
    <row r="1323" ht="15"/>
    <row r="1324" ht="15"/>
    <row r="1325" ht="15"/>
    <row r="1327" ht="15"/>
    <row r="1328" ht="15"/>
    <row r="1329" ht="15"/>
    <row r="1332" ht="15"/>
    <row r="1333" ht="15"/>
    <row r="1336" ht="15"/>
    <row r="1337" ht="15"/>
    <row r="1338" ht="15"/>
    <row r="1339" ht="15"/>
    <row r="1340" ht="15"/>
    <row r="1341" ht="15"/>
    <row r="1342" ht="15"/>
    <row r="1343" ht="15"/>
    <row r="1345" ht="15"/>
    <row r="1347" ht="15"/>
    <row r="1348" ht="15"/>
    <row r="1349" ht="15"/>
    <row r="1352" ht="15"/>
    <row r="1362" ht="15"/>
    <row r="1365" ht="15"/>
    <row r="1366" ht="15"/>
    <row r="1370" ht="15"/>
    <row r="1374" ht="15"/>
    <row r="1377" ht="15"/>
    <row r="1379" ht="15"/>
    <row r="1380" ht="15"/>
    <row r="1383" ht="15"/>
    <row r="1385" ht="15"/>
  </sheetData>
  <dataValidations count="2">
    <dataValidation allowBlank="1" showInputMessage="1" showErrorMessage="1" sqref="E1" xr:uid="{920C6338-E771-4DAE-8C89-92A9093EA4DE}"/>
    <dataValidation type="list" allowBlank="1" showInputMessage="1" showErrorMessage="1" sqref="E2:E1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6"/>
  <sheetViews>
    <sheetView tabSelected="1" workbookViewId="0">
      <selection activeCell="D7" sqref="D7"/>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39067</v>
      </c>
      <c r="B2" s="137" t="s">
        <v>5398</v>
      </c>
      <c r="C2" s="137">
        <v>1</v>
      </c>
      <c r="D2" s="137" t="s">
        <v>32861</v>
      </c>
      <c r="E2" s="137" t="s">
        <v>39068</v>
      </c>
      <c r="F2" s="138">
        <v>45933.880972222221</v>
      </c>
      <c r="G2" s="139">
        <f ca="1">IFERROR(NOW()-F2,"-")</f>
        <v>0.79656238426105119</v>
      </c>
      <c r="H2" s="140">
        <v>45929.455266203702</v>
      </c>
      <c r="I2" s="137" t="str">
        <f>IFERROR(VLOOKUP(D2,DB!A:F,6,0),"")</f>
        <v>SCECO</v>
      </c>
      <c r="J2" s="137" t="str">
        <f>IFERROR(VLOOKUP(D2,DB!A:G,7,0),"")</f>
        <v>In progress</v>
      </c>
      <c r="K2" s="137" t="s">
        <v>39069</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39070</v>
      </c>
      <c r="B3" s="137" t="s">
        <v>5398</v>
      </c>
      <c r="C3" s="137">
        <v>1</v>
      </c>
      <c r="D3" s="137" t="s">
        <v>34463</v>
      </c>
      <c r="E3" s="137" t="s">
        <v>39068</v>
      </c>
      <c r="F3" s="138">
        <v>45926.772847222222</v>
      </c>
      <c r="G3" s="139">
        <f ca="1">IFERROR(NOW()-F3,"-")</f>
        <v>7.904687384259887</v>
      </c>
      <c r="H3" s="140">
        <v>45927.449074074102</v>
      </c>
      <c r="I3" s="137" t="str">
        <f>IFERROR(VLOOKUP(D3,DB!A:F,6,0),"")</f>
        <v>SCECO</v>
      </c>
      <c r="J3" s="137" t="str">
        <f>IFERROR(VLOOKUP(D3,DB!A:G,7,0),"")</f>
        <v>Weak</v>
      </c>
      <c r="K3" s="137" t="s">
        <v>39069</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39071</v>
      </c>
      <c r="B4" s="137" t="s">
        <v>5398</v>
      </c>
      <c r="C4" s="137">
        <v>1</v>
      </c>
      <c r="D4" s="137" t="s">
        <v>33408</v>
      </c>
      <c r="E4" s="137" t="s">
        <v>38964</v>
      </c>
      <c r="F4" s="138">
        <v>45932.818645833337</v>
      </c>
      <c r="G4" s="139">
        <f ca="1">IFERROR(NOW()-F4,"-")</f>
        <v>1.8588887731457362</v>
      </c>
      <c r="H4" s="140">
        <v>45931.969363425924</v>
      </c>
      <c r="I4" s="137" t="str">
        <f>IFERROR(VLOOKUP(D4,DB!A:F,6,0),"")</f>
        <v>SCECO</v>
      </c>
      <c r="J4" s="137" t="str">
        <f>IFERROR(VLOOKUP(D4,DB!A:G,7,0),"")</f>
        <v>Dead</v>
      </c>
      <c r="K4" s="137" t="s">
        <v>39069</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39072</v>
      </c>
      <c r="B5" s="137" t="str">
        <f>IFERROR(VLOOKUP(D5,DB!A:K,11,0),"")</f>
        <v>R6</v>
      </c>
      <c r="C5" s="137">
        <v>1</v>
      </c>
      <c r="D5" s="137" t="s">
        <v>33684</v>
      </c>
      <c r="E5" s="137" t="s">
        <v>38964</v>
      </c>
      <c r="F5" s="140">
        <v>45933.705324074072</v>
      </c>
      <c r="G5" s="139">
        <f ca="1">IFERROR(NOW()-F5,"-")</f>
        <v>0.972210532410827</v>
      </c>
      <c r="H5" s="140">
        <v>45933.228229166663</v>
      </c>
      <c r="I5" s="137" t="str">
        <f>IFERROR(VLOOKUP(D5,DB!A:F,6,0),"")</f>
        <v>SCECO</v>
      </c>
      <c r="J5" s="137" t="str">
        <f>IFERROR(VLOOKUP(D5,DB!A:G,7,0),"")</f>
        <v>Weak</v>
      </c>
      <c r="K5" s="137" t="s">
        <v>39073</v>
      </c>
      <c r="L5" s="137" t="str">
        <f>IFERROR(VLOOKUP(D5,DB!A:I,9,0),"")</f>
        <v>Latis</v>
      </c>
    </row>
    <row r="6" spans="1:16383" ht="31.5" customHeight="1">
      <c r="A6" s="121"/>
      <c r="B6" s="137" t="str">
        <f>IFERROR(VLOOKUP(D6,DB!A:K,11,0),"")</f>
        <v>R6</v>
      </c>
      <c r="C6" s="137"/>
      <c r="D6" s="137" t="s">
        <v>34471</v>
      </c>
      <c r="E6" s="137"/>
      <c r="F6" s="137"/>
      <c r="G6" s="139">
        <f ca="1">IFERROR(NOW()-F6,"-")</f>
        <v>45934.677534606482</v>
      </c>
      <c r="H6" s="137"/>
      <c r="I6" s="137" t="str">
        <f>IFERROR(VLOOKUP(D6,DB!A:F,6,0),"")</f>
        <v>SCECO</v>
      </c>
      <c r="J6" s="137" t="str">
        <f>IFERROR(VLOOKUP(D6,DB!A:G,7,0),"")</f>
        <v>Dead</v>
      </c>
      <c r="K6" s="137"/>
      <c r="L6" s="137" t="str">
        <f>IFERROR(VLOOKUP(D6,DB!A:I,9,0),"")</f>
        <v>Latis</v>
      </c>
      <c r="M6" s="137"/>
    </row>
    <row r="7" spans="1:16383" ht="31.5" customHeight="1">
      <c r="A7" s="121"/>
      <c r="B7" s="137" t="str">
        <f>IFERROR(VLOOKUP(D7,DB!A:K,11,0),"")</f>
        <v/>
      </c>
      <c r="C7" s="137"/>
      <c r="D7" s="137"/>
      <c r="E7" s="137"/>
      <c r="F7" s="137"/>
      <c r="G7" s="139">
        <f ca="1">IFERROR(NOW()-F7,"-")</f>
        <v>45934.677534606482</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45934.677534606482</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45934.677534606482</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45934.677534606482</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45934.677534606482</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45934.677534606482</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45934.677534606482</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45934.677534606482</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45934.677534606482</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45934.677534606482</v>
      </c>
      <c r="H16" s="137"/>
      <c r="I16" s="137" t="str">
        <f>IFERROR(VLOOKUP(D16,DB!A:F,6,0),"")</f>
        <v/>
      </c>
      <c r="J16" s="137" t="str">
        <f>IFERROR(VLOOKUP(D16,DB!A:G,7,0),"")</f>
        <v/>
      </c>
      <c r="K16" s="137"/>
      <c r="L16" s="126" t="str">
        <f>IFERROR(VLOOKUP(D16,DB!A:I,9,0),"")</f>
        <v/>
      </c>
    </row>
    <row r="17" spans="1:12" ht="31.5" customHeight="1">
      <c r="A17" s="121"/>
      <c r="B17" s="137" t="str">
        <f>IFERROR(VLOOKUP(D17,DB!A:K,11,0),"")</f>
        <v/>
      </c>
      <c r="C17" s="137"/>
      <c r="D17" s="137"/>
      <c r="E17" s="137"/>
      <c r="F17" s="137"/>
      <c r="G17" s="137">
        <f ca="1">IFERROR(NOW()-F17,"-")</f>
        <v>45934.677534606482</v>
      </c>
      <c r="H17" s="137"/>
      <c r="I17" s="137" t="str">
        <f>IFERROR(VLOOKUP(D17,DB!A:F,6,0),"")</f>
        <v/>
      </c>
      <c r="J17" s="137" t="str">
        <f>IFERROR(VLOOKUP(D17,DB!A:G,7,0),"")</f>
        <v/>
      </c>
      <c r="K17" s="137"/>
      <c r="L17" s="126" t="str">
        <f>IFERROR(VLOOKUP(D17,DB!A:I,9,0),"")</f>
        <v/>
      </c>
    </row>
    <row r="18" spans="1:12" ht="31.5" customHeight="1">
      <c r="A18" s="121"/>
      <c r="B18" s="137" t="str">
        <f>IFERROR(VLOOKUP(D18,DB!A:K,11,0),"")</f>
        <v/>
      </c>
      <c r="C18" s="137"/>
      <c r="D18" s="137"/>
      <c r="E18" s="137"/>
      <c r="F18" s="137"/>
      <c r="G18" s="137">
        <f ca="1">IFERROR(NOW()-F18,"-")</f>
        <v>45934.677534606482</v>
      </c>
      <c r="H18" s="137"/>
      <c r="I18" s="137" t="str">
        <f>IFERROR(VLOOKUP(D18,DB!A:F,6,0),"")</f>
        <v/>
      </c>
      <c r="J18" s="137" t="str">
        <f>IFERROR(VLOOKUP(D18,DB!A:G,7,0),"")</f>
        <v/>
      </c>
      <c r="K18" s="137"/>
      <c r="L18" s="126" t="str">
        <f>IFERROR(VLOOKUP(D18,DB!A:I,9,0),"")</f>
        <v/>
      </c>
    </row>
    <row r="19" spans="1:12" ht="31.5" customHeight="1">
      <c r="A19" s="121"/>
      <c r="B19" s="137" t="str">
        <f>IFERROR(VLOOKUP(D19,DB!A:K,11,0),"")</f>
        <v/>
      </c>
      <c r="C19" s="137"/>
      <c r="D19" s="137"/>
      <c r="E19" s="137"/>
      <c r="F19" s="137"/>
      <c r="G19" s="137">
        <f ca="1">IFERROR(NOW()-F19,"-")</f>
        <v>45934.677534606482</v>
      </c>
      <c r="H19" s="137"/>
      <c r="I19" s="137" t="str">
        <f>IFERROR(VLOOKUP(D19,DB!A:F,6,0),"")</f>
        <v/>
      </c>
      <c r="J19" s="137" t="str">
        <f>IFERROR(VLOOKUP(D19,DB!A:G,7,0),"")</f>
        <v/>
      </c>
      <c r="K19" s="137"/>
      <c r="L19" s="126" t="str">
        <f>IFERROR(VLOOKUP(D19,DB!A:I,9,0),"")</f>
        <v/>
      </c>
    </row>
    <row r="20" spans="1:12" ht="31.5" customHeight="1">
      <c r="A20" s="121"/>
      <c r="B20" s="137" t="str">
        <f>IFERROR(VLOOKUP(D20,DB!A:K,11,0),"")</f>
        <v/>
      </c>
      <c r="C20" s="137"/>
      <c r="D20" s="137"/>
      <c r="E20" s="137"/>
      <c r="F20" s="137"/>
      <c r="G20" s="137">
        <f ca="1">IFERROR(NOW()-F20,"-")</f>
        <v>45934.677534606482</v>
      </c>
      <c r="H20" s="137"/>
      <c r="I20" s="137" t="str">
        <f>IFERROR(VLOOKUP(D20,DB!A:F,6,0),"")</f>
        <v/>
      </c>
      <c r="J20" s="137" t="str">
        <f>IFERROR(VLOOKUP(D20,DB!A:G,7,0),"")</f>
        <v/>
      </c>
      <c r="K20" s="137"/>
      <c r="L20" s="126" t="str">
        <f>IFERROR(VLOOKUP(D20,DB!A:I,9,0),"")</f>
        <v/>
      </c>
    </row>
    <row r="21" spans="1:12" ht="31.5" customHeight="1">
      <c r="A21" s="121"/>
      <c r="B21" s="120" t="str">
        <f>IFERROR(VLOOKUP(D21,DB!A:K,11,0),"")</f>
        <v/>
      </c>
      <c r="C21" s="122"/>
      <c r="D21" s="120"/>
      <c r="E21" s="123"/>
      <c r="F21" s="124"/>
      <c r="G21" s="89">
        <f ca="1">IFERROR(NOW()-F21,"-")</f>
        <v>45934.677534606482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45934.677534606482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45934.677534606482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45934.677534606482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45934.677534606482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45934.677534606482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45934.677534606482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45934.677534606482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45934.677534606482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45934.677534606482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45934.677534606482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45934.677534606482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45934.677534606482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45934.677534606482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45934.677534606482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45934.677534606482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45934.677534606482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45934.677534606482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45934.677534606482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45934.677534606482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45934.677534606482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45934.677534606482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45934.677534606482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45934.677534606482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45934.677534606482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45934.677534606482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45934.677534606482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45934.677534606482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45934.677534606482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45934.677534606482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45934.677534606482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45934.677534606482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45934.677534606482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45934.677534606482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45934.677534606482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45934.677534606482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45934.677534606482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45934.677534606482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45934.677534606482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45934.677534606482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45934.677534606482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45934.677534606482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45934.677534606482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45934.677534606482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45934.677534606482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45934.677534606482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45934.677534606482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45934.677534606482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45934.677534606482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45934.677534606482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45934.677534606482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45934.677534606482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45934.677534606482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45934.677534606482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45934.677534606482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45934.677534606482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45934.677534606482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45934.677534606482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45934.677534606482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45934.677534606482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45934.677534606482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45934.677534606482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45934.677534606482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45934.677534606482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45934.677534606482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45934.677534606482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45934.677534606482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45934.677534606482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45934.677534606482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45934.677534606482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45934.677534606482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45934.677534606482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45934.677534606482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45934.677534606482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45934.677534606482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45934.677534606482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45934.677534606482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45934.677534606482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45934.677534606482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45934.677534606482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45934.677534606482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45934.677534606482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45934.677534606482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45934.677534606482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45934.677534606482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45934.677534606482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45934.677534606482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45934.677534606482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45934.677534606482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45934.677534606482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45934.677534606482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45934.677534606482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45934.677534606482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45934.677534606482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45934.677534606482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45934.677534606482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45934.677534606482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45934.677534606482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45934.677534606482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45934.677534606482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45934.677534606482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45934.677534606482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45934.677534606482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45934.677534606482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45934.677534606482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45934.677534606482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45934.677534606482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45934.677534606482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45934.677534606482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45934.677534606482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45934.677534606482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45934.677534606482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45934.677534606482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45934.677534606482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45934.677534606482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45934.677534606482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45934.677534606482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45934.677534606482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45934.677534606482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45934.677534606482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45934.677534606482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45934.677534606482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45934.677534606482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45934.677534606482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45934.677534606482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45934.677534606482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45934.677534606482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45934.677534606482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45934.677534606482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45934.677534606482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45934.677534606482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45934.677534606482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45934.677534606482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45934.677534606482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45934.677534606482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45934.677534606482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45934.677534606482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45934.677534606482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45934.677534606482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45934.677534606482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45934.677534606482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45934.677534606482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45934.677534606482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45934.677534606482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45934.677534606482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45934.677534606482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45934.677534606482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45934.677534606482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45934.677534606482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45934.677534606482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45934.677534606482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45934.677534606482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45934.677534606482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45934.677534606482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45934.677534606482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45934.677534606482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45934.677534606482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45934.677534606482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45934.677534606482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45934.677534606482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45934.677534606482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45934.677534606482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45934.677534606482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45934.677534606482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45934.677534606482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45934.677534606482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45934.677534606482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45934.677534606482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45934.677534606482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45934.677534606482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45934.677534606482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45934.677534606482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45934.677534606482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45934.677534606482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45934.677534606482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45934.677534606482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45934.677534606482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45934.677534606482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45934.677534606482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45934.677534606482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45934.677534606482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45934.677534606482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45934.677534606482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45934.677534606482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45934.677534606482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45934.677534606482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45934.677534606482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45934.677534606482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45934.677534606482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45934.677534606482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45934.677534606482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45934.677534606482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45934.677534606482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45934.677534606482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45934.677534606482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45934.677534606482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45934.677534606482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45934.677534606482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45934.677534606482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45934.677534606482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45934.677534606482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45934.677534606482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45934.677534606482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45934.677534606482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45934.677534606482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45934.677534606482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45934.677534606482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45934.677534606482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45934.677534606482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45934.677534606482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45934.677534606482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45934.677534606482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45934.677534606482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45934.677534606482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45934.677534606482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45934.677534606482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45934.677534606482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45934.677534606482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45934.677534606482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45934.677534606482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45934.677534606482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45934.677534606482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45934.677534606482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45934.677534606482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45934.677534606482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45934.677534606482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45934.677534606482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45934.677534606482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45934.677534606482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45934.677534606482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45934.677534606482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45934.677534606482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45934.677534606482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45934.677534606482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45934.677534606482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45934.677534606482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45934.677534606482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45934.677534606482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45934.677534606482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45934.677534606482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45934.677534606482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45934.677534606482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45934.677534606482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45934.677534606482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45934.677534606482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45934.677534606482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45934.677534606482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45934.677534606482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45934.677534606482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45934.677534606482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45934.677534606482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45934.677534606482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45934.677534606482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45934.677534606482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45934.677534606482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45934.677534606482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45934.677534606482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45934.677534606482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45934.677534606482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45934.677534606482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45934.677534606482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45934.677534606482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45934.677534606482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45934.677534606482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45934.677534606482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45934.677534606482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45934.677534606482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45934.677534606482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45934.677534606482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45934.677534606482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45934.677534606482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45934.677534606482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45934.677534606482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45934.677534606482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45934.677534606482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45934.677534606482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45934.677534606482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45934.677534606482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45934.677534606482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45934.677534606482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45934.677534606482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45934.677534606482</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45934.677534606482</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45934.677534606482</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45934.677534606482</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45934.677534606482</v>
      </c>
      <c r="H306" s="124"/>
      <c r="I306" s="120" t="str">
        <f>IFERROR(VLOOKUP(D306,DB!A:F,6,0),"")</f>
        <v/>
      </c>
      <c r="J306" s="119" t="str">
        <f>IFERROR(VLOOKUP(D306,DB!A:G,7,0),"")</f>
        <v/>
      </c>
      <c r="K306" s="125"/>
      <c r="L306" s="126" t="str">
        <f>IFERROR(VLOOKUP(D306,DB!A:I,9,0),"")</f>
        <v/>
      </c>
    </row>
  </sheetData>
  <dataValidations count="2">
    <dataValidation allowBlank="1" showInputMessage="1" showErrorMessage="1" sqref="E1" xr:uid="{380493DB-286A-4683-AF55-C78F04945A49}"/>
    <dataValidation type="list" allowBlank="1" showInputMessage="1" showErrorMessage="1" sqref="E6:E30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2025-10-04T13:17:59Z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